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t25nava\Documents\Transferstelle\Stick Carmen\Validierungsförderung 2020+ 210423\3_Programmmodul Okt 2021\Antragsunterlagen\Flex_Projekt\"/>
    </mc:Choice>
  </mc:AlternateContent>
  <xr:revisionPtr revIDLastSave="0" documentId="13_ncr:1_{E0CA85C1-8FCC-4196-8DA6-1AFD4FD4F92E}" xr6:coauthVersionLast="47" xr6:coauthVersionMax="47" xr10:uidLastSave="{00000000-0000-0000-0000-000000000000}"/>
  <bookViews>
    <workbookView xWindow="-120" yWindow="-120" windowWidth="29040" windowHeight="15840" activeTab="1" xr2:uid="{CB8CDE09-7249-4F22-920E-5379FB031F43}"/>
  </bookViews>
  <sheets>
    <sheet name="Antragsdeckblatt" sheetId="1" r:id="rId1"/>
    <sheet name="Projektkalkulation" sheetId="2" r:id="rId2"/>
    <sheet name="Personalkalkulation 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5" l="1"/>
  <c r="G15" i="5"/>
  <c r="I51" i="5" l="1"/>
  <c r="I50" i="5"/>
  <c r="I49" i="5"/>
  <c r="I48" i="5"/>
  <c r="I40" i="5"/>
  <c r="I39" i="5"/>
  <c r="I38" i="5"/>
  <c r="I37" i="5"/>
  <c r="I29" i="5"/>
  <c r="I28" i="5"/>
  <c r="I27" i="5"/>
  <c r="I26" i="5"/>
  <c r="I18" i="5"/>
  <c r="I17" i="5"/>
  <c r="I16" i="5"/>
  <c r="I15" i="5"/>
  <c r="H4" i="5"/>
  <c r="I4" i="5" s="1"/>
  <c r="H5" i="5"/>
  <c r="I5" i="5" s="1"/>
  <c r="H6" i="5"/>
  <c r="I6" i="5" s="1"/>
  <c r="H7" i="5"/>
  <c r="I7" i="5"/>
  <c r="H8" i="5"/>
  <c r="I8" i="5" s="1"/>
  <c r="B3" i="5"/>
  <c r="B4" i="5"/>
  <c r="B15" i="5" l="1"/>
  <c r="C15" i="5" s="1"/>
  <c r="D15" i="5" s="1"/>
  <c r="E15" i="5"/>
  <c r="E16" i="5"/>
  <c r="B17" i="5"/>
  <c r="C17" i="5" s="1"/>
  <c r="D17" i="5" s="1"/>
  <c r="E17" i="5"/>
  <c r="B18" i="5"/>
  <c r="C18" i="5" s="1"/>
  <c r="D18" i="5" s="1"/>
  <c r="B26" i="5"/>
  <c r="C26" i="5" s="1"/>
  <c r="D26" i="5" s="1"/>
  <c r="B27" i="5"/>
  <c r="C27" i="5" s="1"/>
  <c r="D27" i="5" s="1"/>
  <c r="B28" i="5"/>
  <c r="C28" i="5" s="1"/>
  <c r="D28" i="5" s="1"/>
  <c r="E29" i="5"/>
  <c r="B37" i="5"/>
  <c r="C37" i="5" s="1"/>
  <c r="D37" i="5" s="1"/>
  <c r="E38" i="5"/>
  <c r="B40" i="5"/>
  <c r="C40" i="5" s="1"/>
  <c r="D40" i="5" s="1"/>
  <c r="B48" i="5"/>
  <c r="C48" i="5" s="1"/>
  <c r="D48" i="5" s="1"/>
  <c r="B50" i="5"/>
  <c r="C50" i="5" s="1"/>
  <c r="D50" i="5" s="1"/>
  <c r="I60" i="5"/>
  <c r="B60" i="5" s="1"/>
  <c r="C60" i="5" s="1"/>
  <c r="D60" i="5" s="1"/>
  <c r="G60" i="5" s="1"/>
  <c r="D67" i="5" s="1"/>
  <c r="I61" i="5"/>
  <c r="B61" i="5" s="1"/>
  <c r="C61" i="5" s="1"/>
  <c r="D61" i="5" s="1"/>
  <c r="G61" i="5" s="1"/>
  <c r="D68" i="5" s="1"/>
  <c r="D69" i="5" l="1"/>
  <c r="E26" i="5"/>
  <c r="G26" i="5" s="1"/>
  <c r="E28" i="5"/>
  <c r="G28" i="5" s="1"/>
  <c r="G62" i="5"/>
  <c r="B39" i="5"/>
  <c r="C39" i="5" s="1"/>
  <c r="D39" i="5" s="1"/>
  <c r="E39" i="5"/>
  <c r="B51" i="5"/>
  <c r="C51" i="5" s="1"/>
  <c r="D51" i="5" s="1"/>
  <c r="E51" i="5"/>
  <c r="G27" i="5"/>
  <c r="G17" i="5"/>
  <c r="B49" i="5"/>
  <c r="C49" i="5" s="1"/>
  <c r="D49" i="5" s="1"/>
  <c r="E49" i="5"/>
  <c r="E27" i="5"/>
  <c r="E18" i="5"/>
  <c r="G18" i="5" s="1"/>
  <c r="B38" i="5"/>
  <c r="C38" i="5" s="1"/>
  <c r="D38" i="5" s="1"/>
  <c r="G38" i="5" s="1"/>
  <c r="B29" i="5"/>
  <c r="C29" i="5" s="1"/>
  <c r="D29" i="5" s="1"/>
  <c r="G29" i="5" s="1"/>
  <c r="E50" i="5"/>
  <c r="G50" i="5" s="1"/>
  <c r="E48" i="5"/>
  <c r="G48" i="5" s="1"/>
  <c r="C16" i="5"/>
  <c r="D16" i="5" s="1"/>
  <c r="G16" i="5" s="1"/>
  <c r="E40" i="5"/>
  <c r="G40" i="5" s="1"/>
  <c r="E37" i="5"/>
  <c r="G37" i="5" s="1"/>
  <c r="G19" i="5" l="1"/>
  <c r="G30" i="5"/>
  <c r="G39" i="5"/>
  <c r="G41" i="5" s="1"/>
  <c r="G51" i="5"/>
  <c r="G49" i="5"/>
  <c r="B67" i="5" s="1"/>
  <c r="B68" i="5" l="1"/>
  <c r="F68" i="5" s="1"/>
  <c r="D5" i="2" s="1"/>
  <c r="F67" i="5"/>
  <c r="G52" i="5"/>
  <c r="C3" i="2"/>
  <c r="D3" i="2" s="1"/>
  <c r="D33" i="2"/>
  <c r="C33" i="2"/>
  <c r="D26" i="2"/>
  <c r="C26" i="2"/>
  <c r="D19" i="2"/>
  <c r="C19" i="2"/>
  <c r="D12" i="2"/>
  <c r="C12" i="2"/>
  <c r="E32" i="2"/>
  <c r="E31" i="2"/>
  <c r="E30" i="2"/>
  <c r="E29" i="2"/>
  <c r="E25" i="2"/>
  <c r="E24" i="2"/>
  <c r="E23" i="2"/>
  <c r="E22" i="2"/>
  <c r="E18" i="2"/>
  <c r="E17" i="2"/>
  <c r="E16" i="2"/>
  <c r="E15" i="2"/>
  <c r="E11" i="2"/>
  <c r="E10" i="2"/>
  <c r="E9" i="2"/>
  <c r="E8" i="2"/>
  <c r="A30" i="1"/>
  <c r="A29" i="1"/>
  <c r="A26" i="1"/>
  <c r="A25" i="1"/>
  <c r="A2" i="2"/>
  <c r="B69" i="5" l="1"/>
  <c r="C5" i="2"/>
  <c r="F69" i="5"/>
  <c r="E26" i="2"/>
  <c r="E19" i="2"/>
  <c r="E33" i="2"/>
  <c r="E12" i="2"/>
  <c r="D35" i="2" l="1"/>
  <c r="D37" i="2" s="1"/>
  <c r="D45" i="2" s="1"/>
  <c r="D43" i="2" l="1"/>
  <c r="B30" i="1" s="1"/>
  <c r="D39" i="2"/>
  <c r="B26" i="1" l="1"/>
  <c r="E5" i="2" l="1"/>
  <c r="C35" i="2"/>
  <c r="C37" i="2" s="1"/>
  <c r="C43" i="2" l="1"/>
  <c r="B29" i="1" s="1"/>
  <c r="C45" i="2"/>
  <c r="E35" i="2"/>
  <c r="E37" i="2" s="1"/>
  <c r="C39" i="2" l="1"/>
  <c r="E45" i="2"/>
  <c r="E43" i="2"/>
  <c r="B28" i="1" s="1"/>
  <c r="B25" i="1" l="1"/>
  <c r="E39" i="2"/>
  <c r="E40" i="2" s="1"/>
  <c r="B24" i="1" l="1"/>
</calcChain>
</file>

<file path=xl/sharedStrings.xml><?xml version="1.0" encoding="utf-8"?>
<sst xmlns="http://schemas.openxmlformats.org/spreadsheetml/2006/main" count="149" uniqueCount="77">
  <si>
    <t>TUBAF Innovation Fonds</t>
  </si>
  <si>
    <t>TU Bergakademie Freiberg</t>
  </si>
  <si>
    <t>Akademiestraße 6</t>
  </si>
  <si>
    <t>09599 Freiberg</t>
  </si>
  <si>
    <t>Per Mail: tif@tu-freiberg.de</t>
  </si>
  <si>
    <t>Projektakronym:</t>
  </si>
  <si>
    <t>Projektkalkulation</t>
  </si>
  <si>
    <t>Projektleiter:</t>
  </si>
  <si>
    <t>Telefon:</t>
  </si>
  <si>
    <t>Mail:</t>
  </si>
  <si>
    <t>Projektlaufzeit:</t>
  </si>
  <si>
    <t>Exposé:</t>
  </si>
  <si>
    <t>Ort &amp; Datum</t>
  </si>
  <si>
    <t>Kostenstelle:</t>
  </si>
  <si>
    <t>a) Personalausgaben</t>
  </si>
  <si>
    <t>b) Aufträge / Fremdleistungen</t>
  </si>
  <si>
    <t>c) Materialausgaben</t>
  </si>
  <si>
    <t>d) Investitionen in Instrumente und Ausrüstungen</t>
  </si>
  <si>
    <t>e) Schutzrechtsrecherchen</t>
  </si>
  <si>
    <t>Position</t>
  </si>
  <si>
    <t>Summe</t>
  </si>
  <si>
    <t xml:space="preserve"> (10% von Zwischensumme)</t>
  </si>
  <si>
    <t>i) Eigenmittel des Antragstellers</t>
  </si>
  <si>
    <t>j) Eigenmittel des Rektorats</t>
  </si>
  <si>
    <t>Eigenanteil Antragsteller:</t>
  </si>
  <si>
    <t>Projektbudget gesamt:</t>
  </si>
  <si>
    <t>Unterschrift Projektleitung</t>
  </si>
  <si>
    <t>Antrag auf Förderung</t>
  </si>
  <si>
    <t>Beginn in Kalenderjahr</t>
  </si>
  <si>
    <t>Gesamt</t>
  </si>
  <si>
    <t>f) Zwischensumme / Projektbudget Antragsteller</t>
  </si>
  <si>
    <t>Arbeitgeberanteil:</t>
  </si>
  <si>
    <t>Jahr</t>
  </si>
  <si>
    <t>Monatssatz
AN-Brutto</t>
  </si>
  <si>
    <t xml:space="preserve">AG-Anteil </t>
  </si>
  <si>
    <t>Monatssatz
AG-Brutto</t>
  </si>
  <si>
    <t>monatl. 
Zuschlag</t>
  </si>
  <si>
    <t>Kalender-Monate</t>
  </si>
  <si>
    <t>Gesamt/
Jahr</t>
  </si>
  <si>
    <t>Tabellen-entgelt</t>
  </si>
  <si>
    <t>Gesamtkosten Personal</t>
  </si>
  <si>
    <t>Bitte nur die blauen Felder ausfüllen.</t>
  </si>
  <si>
    <t>g) Programmmanagement</t>
  </si>
  <si>
    <t xml:space="preserve"> (10% von Kosten für Programmmanagement)</t>
  </si>
  <si>
    <t>2025</t>
  </si>
  <si>
    <t>2024</t>
  </si>
  <si>
    <t>VZÄ</t>
  </si>
  <si>
    <t>ab 01/2023 15,50 €</t>
  </si>
  <si>
    <t>HIWI - 40h pro Monat</t>
  </si>
  <si>
    <t>Feb bis Dez 2025</t>
  </si>
  <si>
    <t>Jan 2025</t>
  </si>
  <si>
    <t>Nov bis Dez 2024</t>
  </si>
  <si>
    <t>Jan bis Okt 2024</t>
  </si>
  <si>
    <t>E13 TV-L, St. 2</t>
  </si>
  <si>
    <t>E13 TV-L, St. 4</t>
  </si>
  <si>
    <t>E13 TV-L, St. 3</t>
  </si>
  <si>
    <t>E13 TV-L, St. 1</t>
  </si>
  <si>
    <t>ab 02/2025</t>
  </si>
  <si>
    <t>ab 11/2024</t>
  </si>
  <si>
    <t>Name</t>
  </si>
  <si>
    <t>Gesamtausgaben pro Jahr</t>
  </si>
  <si>
    <t>(12,5% von Gesamtsumme)</t>
  </si>
  <si>
    <t>Entgelttabelle EG 13 TV-L</t>
  </si>
  <si>
    <t>Antragsteller</t>
  </si>
  <si>
    <t>Antragsteller / Institut:</t>
  </si>
  <si>
    <t>steuerfrei</t>
  </si>
  <si>
    <t>Inflationsprämie
mntl. Jan-Okt 24</t>
  </si>
  <si>
    <t>Hilfskräfte</t>
  </si>
  <si>
    <t>Personalkostenkalkulation</t>
  </si>
  <si>
    <t>Wiss. MA 1</t>
  </si>
  <si>
    <t>Wiss. MA 3</t>
  </si>
  <si>
    <t>Wiss. MA 2</t>
  </si>
  <si>
    <t>Wiss. MA 4</t>
  </si>
  <si>
    <t>Projektmitarbeiter:innen</t>
  </si>
  <si>
    <t>Flex-Projekt</t>
  </si>
  <si>
    <t>h) Gesamtausgaben des Vorhabens (max. 10.000 €)</t>
  </si>
  <si>
    <t>Prorektorat Forschung, Internationales und 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</si>
</sst>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0.000%"/>
    <numFmt numFmtId="166" formatCode="#,##0\ &quot;€&quot;"/>
    <numFmt numFmtId="167" formatCode="#,##0.00\ _€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11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2" borderId="0" xfId="0" applyFill="1"/>
    <xf numFmtId="0" fontId="0" fillId="0" borderId="1" xfId="0" applyBorder="1"/>
    <xf numFmtId="0" fontId="0" fillId="2" borderId="0" xfId="0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164" fontId="0" fillId="0" borderId="0" xfId="0" applyNumberFormat="1" applyAlignment="1">
      <alignment vertical="center"/>
    </xf>
    <xf numFmtId="0" fontId="5" fillId="0" borderId="0" xfId="0" applyFont="1" applyAlignment="1">
      <alignment horizontal="right"/>
    </xf>
    <xf numFmtId="164" fontId="2" fillId="0" borderId="0" xfId="0" applyNumberFormat="1" applyFont="1"/>
    <xf numFmtId="0" fontId="0" fillId="0" borderId="0" xfId="0" applyAlignment="1">
      <alignment horizontal="right"/>
    </xf>
    <xf numFmtId="0" fontId="0" fillId="2" borderId="4" xfId="0" applyFill="1" applyBorder="1"/>
    <xf numFmtId="0" fontId="2" fillId="0" borderId="0" xfId="0" applyFont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164" fontId="0" fillId="2" borderId="0" xfId="0" applyNumberFormat="1" applyFill="1"/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1" xfId="0" applyNumberFormat="1" applyBorder="1" applyAlignment="1">
      <alignment horizontal="left" vertical="top"/>
    </xf>
    <xf numFmtId="0" fontId="8" fillId="0" borderId="1" xfId="0" applyFont="1" applyBorder="1" applyAlignment="1">
      <alignment horizontal="right"/>
    </xf>
    <xf numFmtId="164" fontId="8" fillId="0" borderId="1" xfId="0" applyNumberFormat="1" applyFont="1" applyBorder="1" applyAlignment="1">
      <alignment horizontal="left" vertical="top"/>
    </xf>
    <xf numFmtId="0" fontId="8" fillId="0" borderId="0" xfId="0" applyFont="1" applyAlignment="1">
      <alignment horizontal="right"/>
    </xf>
    <xf numFmtId="164" fontId="8" fillId="0" borderId="0" xfId="0" applyNumberFormat="1" applyFont="1" applyAlignment="1">
      <alignment horizontal="left" vertical="top"/>
    </xf>
    <xf numFmtId="164" fontId="0" fillId="0" borderId="1" xfId="0" applyNumberForma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top"/>
    </xf>
    <xf numFmtId="16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top"/>
    </xf>
    <xf numFmtId="164" fontId="0" fillId="0" borderId="1" xfId="0" applyNumberFormat="1" applyBorder="1"/>
    <xf numFmtId="164" fontId="2" fillId="0" borderId="1" xfId="0" applyNumberFormat="1" applyFont="1" applyBorder="1"/>
    <xf numFmtId="164" fontId="0" fillId="0" borderId="1" xfId="0" applyNumberFormat="1" applyBorder="1" applyAlignment="1">
      <alignment horizontal="right"/>
    </xf>
    <xf numFmtId="164" fontId="1" fillId="0" borderId="5" xfId="1" applyNumberFormat="1" applyFont="1" applyBorder="1" applyProtection="1">
      <protection locked="0"/>
    </xf>
    <xf numFmtId="0" fontId="3" fillId="0" borderId="0" xfId="1" applyFont="1" applyProtection="1">
      <protection locked="0"/>
    </xf>
    <xf numFmtId="0" fontId="2" fillId="0" borderId="0" xfId="1" applyFont="1" applyProtection="1">
      <protection locked="0"/>
    </xf>
    <xf numFmtId="0" fontId="1" fillId="0" borderId="0" xfId="1" applyFont="1" applyProtection="1">
      <protection locked="0"/>
    </xf>
    <xf numFmtId="0" fontId="6" fillId="0" borderId="0" xfId="1" applyProtection="1">
      <protection locked="0"/>
    </xf>
    <xf numFmtId="166" fontId="1" fillId="0" borderId="0" xfId="1" applyNumberFormat="1" applyFont="1" applyProtection="1">
      <protection locked="0"/>
    </xf>
    <xf numFmtId="1" fontId="1" fillId="0" borderId="0" xfId="1" applyNumberFormat="1" applyFont="1" applyAlignment="1" applyProtection="1">
      <alignment horizontal="center"/>
      <protection locked="0"/>
    </xf>
    <xf numFmtId="0" fontId="1" fillId="0" borderId="0" xfId="1" applyFont="1" applyAlignment="1" applyProtection="1">
      <alignment horizontal="center" vertical="center"/>
      <protection locked="0"/>
    </xf>
    <xf numFmtId="0" fontId="0" fillId="0" borderId="0" xfId="1" applyFont="1" applyProtection="1">
      <protection locked="0"/>
    </xf>
    <xf numFmtId="0" fontId="1" fillId="0" borderId="0" xfId="1" applyFont="1" applyFill="1" applyAlignment="1" applyProtection="1">
      <alignment horizontal="left"/>
      <protection locked="0"/>
    </xf>
    <xf numFmtId="0" fontId="14" fillId="0" borderId="5" xfId="1" applyFont="1" applyBorder="1" applyProtection="1">
      <protection locked="0"/>
    </xf>
    <xf numFmtId="1" fontId="14" fillId="0" borderId="5" xfId="1" applyNumberFormat="1" applyFont="1" applyBorder="1" applyAlignment="1" applyProtection="1">
      <alignment horizontal="center"/>
      <protection locked="0"/>
    </xf>
    <xf numFmtId="0" fontId="14" fillId="0" borderId="5" xfId="1" applyFont="1" applyBorder="1" applyAlignment="1" applyProtection="1">
      <alignment horizontal="center" vertical="center"/>
      <protection locked="0"/>
    </xf>
    <xf numFmtId="164" fontId="1" fillId="0" borderId="0" xfId="1" applyNumberFormat="1" applyFont="1" applyAlignment="1" applyProtection="1">
      <alignment horizontal="right"/>
      <protection locked="0"/>
    </xf>
    <xf numFmtId="164" fontId="1" fillId="0" borderId="0" xfId="1" applyNumberFormat="1" applyFont="1" applyProtection="1">
      <protection locked="0"/>
    </xf>
    <xf numFmtId="164" fontId="14" fillId="0" borderId="5" xfId="1" applyNumberFormat="1" applyFont="1" applyBorder="1" applyAlignment="1" applyProtection="1">
      <alignment horizontal="right"/>
      <protection locked="0"/>
    </xf>
    <xf numFmtId="164" fontId="14" fillId="0" borderId="5" xfId="1" applyNumberFormat="1" applyFont="1" applyBorder="1" applyProtection="1">
      <protection locked="0"/>
    </xf>
    <xf numFmtId="0" fontId="1" fillId="0" borderId="0" xfId="1" applyFont="1" applyAlignment="1" applyProtection="1">
      <alignment horizontal="left"/>
      <protection locked="0"/>
    </xf>
    <xf numFmtId="165" fontId="1" fillId="0" borderId="0" xfId="1" applyNumberFormat="1" applyFont="1" applyAlignment="1" applyProtection="1">
      <alignment horizontal="left"/>
      <protection locked="0"/>
    </xf>
    <xf numFmtId="165" fontId="1" fillId="0" borderId="0" xfId="1" applyNumberFormat="1" applyFont="1" applyProtection="1">
      <protection locked="0"/>
    </xf>
    <xf numFmtId="9" fontId="1" fillId="0" borderId="0" xfId="1" applyNumberFormat="1" applyFont="1" applyAlignment="1" applyProtection="1">
      <alignment horizontal="right"/>
      <protection locked="0"/>
    </xf>
    <xf numFmtId="9" fontId="1" fillId="0" borderId="0" xfId="1" applyNumberFormat="1" applyFont="1" applyProtection="1">
      <protection locked="0"/>
    </xf>
    <xf numFmtId="0" fontId="9" fillId="0" borderId="0" xfId="1" applyFont="1" applyProtection="1">
      <protection locked="0"/>
    </xf>
    <xf numFmtId="167" fontId="1" fillId="0" borderId="0" xfId="1" applyNumberFormat="1" applyFont="1" applyAlignment="1" applyProtection="1">
      <alignment horizontal="right"/>
      <protection locked="0"/>
    </xf>
    <xf numFmtId="0" fontId="13" fillId="0" borderId="0" xfId="1" applyFont="1" applyProtection="1">
      <protection locked="0"/>
    </xf>
    <xf numFmtId="0" fontId="12" fillId="0" borderId="0" xfId="1" applyFont="1" applyProtection="1">
      <protection locked="0"/>
    </xf>
    <xf numFmtId="0" fontId="10" fillId="2" borderId="0" xfId="1" applyFont="1" applyFill="1" applyAlignment="1" applyProtection="1">
      <alignment horizontal="left"/>
      <protection locked="0"/>
    </xf>
    <xf numFmtId="0" fontId="13" fillId="0" borderId="0" xfId="2" applyFont="1" applyFill="1" applyBorder="1" applyAlignment="1" applyProtection="1">
      <alignment horizontal="right" vertical="center" wrapText="1"/>
      <protection locked="0"/>
    </xf>
    <xf numFmtId="0" fontId="12" fillId="0" borderId="0" xfId="2" applyFont="1" applyFill="1" applyBorder="1" applyAlignment="1" applyProtection="1">
      <alignment horizontal="right" vertical="center" wrapText="1"/>
      <protection locked="0"/>
    </xf>
    <xf numFmtId="0" fontId="11" fillId="0" borderId="0" xfId="2" applyFill="1" applyBorder="1" applyAlignment="1" applyProtection="1">
      <alignment horizontal="right" vertical="center" wrapText="1"/>
      <protection locked="0"/>
    </xf>
    <xf numFmtId="17" fontId="1" fillId="0" borderId="0" xfId="1" applyNumberFormat="1" applyFont="1" applyProtection="1">
      <protection locked="0"/>
    </xf>
    <xf numFmtId="2" fontId="1" fillId="2" borderId="0" xfId="1" applyNumberFormat="1" applyFont="1" applyFill="1" applyProtection="1">
      <protection locked="0"/>
    </xf>
    <xf numFmtId="2" fontId="1" fillId="0" borderId="0" xfId="1" applyNumberFormat="1" applyFont="1" applyProtection="1">
      <protection locked="0"/>
    </xf>
    <xf numFmtId="0" fontId="1" fillId="0" borderId="2" xfId="1" applyFont="1" applyBorder="1" applyAlignment="1" applyProtection="1">
      <protection locked="0"/>
    </xf>
    <xf numFmtId="0" fontId="1" fillId="0" borderId="5" xfId="1" applyFont="1" applyBorder="1" applyAlignment="1" applyProtection="1">
      <alignment horizontal="center" vertical="center"/>
      <protection locked="0"/>
    </xf>
    <xf numFmtId="0" fontId="1" fillId="0" borderId="5" xfId="1" applyFont="1" applyBorder="1" applyAlignment="1" applyProtection="1">
      <alignment horizontal="center" vertical="center" wrapText="1"/>
      <protection locked="0"/>
    </xf>
    <xf numFmtId="0" fontId="1" fillId="3" borderId="5" xfId="1" applyFont="1" applyFill="1" applyBorder="1" applyAlignment="1" applyProtection="1">
      <alignment horizontal="center" vertical="center" wrapText="1"/>
      <protection locked="0"/>
    </xf>
    <xf numFmtId="164" fontId="1" fillId="0" borderId="5" xfId="1" applyNumberFormat="1" applyFont="1" applyBorder="1" applyAlignment="1" applyProtection="1">
      <alignment horizontal="center" wrapText="1"/>
      <protection locked="0"/>
    </xf>
    <xf numFmtId="49" fontId="1" fillId="0" borderId="5" xfId="1" applyNumberFormat="1" applyFont="1" applyBorder="1" applyAlignment="1" applyProtection="1">
      <alignment horizontal="right"/>
      <protection locked="0"/>
    </xf>
    <xf numFmtId="164" fontId="1" fillId="3" borderId="5" xfId="1" applyNumberFormat="1" applyFont="1" applyFill="1" applyBorder="1" applyProtection="1">
      <protection locked="0"/>
    </xf>
    <xf numFmtId="0" fontId="1" fillId="2" borderId="5" xfId="1" applyFont="1" applyFill="1" applyBorder="1" applyProtection="1">
      <protection locked="0"/>
    </xf>
    <xf numFmtId="164" fontId="1" fillId="4" borderId="5" xfId="1" applyNumberFormat="1" applyFont="1" applyFill="1" applyBorder="1" applyProtection="1">
      <protection locked="0"/>
    </xf>
    <xf numFmtId="0" fontId="1" fillId="0" borderId="0" xfId="1" applyFont="1" applyAlignment="1" applyProtection="1">
      <alignment horizontal="right"/>
      <protection locked="0"/>
    </xf>
    <xf numFmtId="0" fontId="2" fillId="0" borderId="0" xfId="1" applyFont="1" applyAlignment="1" applyProtection="1">
      <alignment horizontal="right"/>
      <protection locked="0"/>
    </xf>
    <xf numFmtId="164" fontId="2" fillId="0" borderId="0" xfId="1" applyNumberFormat="1" applyFont="1" applyProtection="1">
      <protection locked="0"/>
    </xf>
    <xf numFmtId="0" fontId="1" fillId="0" borderId="1" xfId="1" applyFont="1" applyBorder="1" applyAlignment="1" applyProtection="1">
      <alignment horizontal="right"/>
      <protection locked="0"/>
    </xf>
    <xf numFmtId="164" fontId="1" fillId="0" borderId="1" xfId="1" applyNumberFormat="1" applyFont="1" applyBorder="1" applyProtection="1">
      <protection locked="0"/>
    </xf>
    <xf numFmtId="164" fontId="6" fillId="0" borderId="0" xfId="1" applyNumberFormat="1" applyProtection="1">
      <protection locked="0"/>
    </xf>
    <xf numFmtId="49" fontId="0" fillId="0" borderId="5" xfId="1" applyNumberFormat="1" applyFont="1" applyBorder="1" applyAlignment="1" applyProtection="1">
      <alignment horizontal="right"/>
      <protection locked="0"/>
    </xf>
    <xf numFmtId="0" fontId="2" fillId="0" borderId="5" xfId="1" applyFont="1" applyBorder="1" applyAlignment="1" applyProtection="1">
      <alignment horizontal="right"/>
      <protection locked="0"/>
    </xf>
    <xf numFmtId="0" fontId="1" fillId="0" borderId="5" xfId="1" applyFont="1" applyBorder="1" applyAlignment="1" applyProtection="1">
      <alignment horizontal="right"/>
      <protection locked="0"/>
    </xf>
    <xf numFmtId="164" fontId="2" fillId="0" borderId="0" xfId="1" applyNumberFormat="1" applyFont="1" applyAlignment="1" applyProtection="1">
      <alignment horizontal="right"/>
      <protection locked="0"/>
    </xf>
    <xf numFmtId="9" fontId="0" fillId="0" borderId="0" xfId="1" applyNumberFormat="1" applyFont="1" applyProtection="1">
      <protection locked="0"/>
    </xf>
    <xf numFmtId="164" fontId="1" fillId="0" borderId="5" xfId="1" applyNumberFormat="1" applyFont="1" applyBorder="1" applyProtection="1"/>
    <xf numFmtId="164" fontId="2" fillId="0" borderId="0" xfId="1" applyNumberFormat="1" applyFont="1" applyProtection="1"/>
    <xf numFmtId="164" fontId="2" fillId="0" borderId="1" xfId="1" applyNumberFormat="1" applyFont="1" applyBorder="1" applyProtection="1"/>
    <xf numFmtId="164" fontId="1" fillId="0" borderId="1" xfId="1" applyNumberFormat="1" applyFont="1" applyBorder="1" applyProtection="1"/>
    <xf numFmtId="0" fontId="7" fillId="5" borderId="0" xfId="0" applyFont="1" applyFill="1" applyAlignment="1"/>
    <xf numFmtId="0" fontId="7" fillId="0" borderId="0" xfId="0" applyFont="1" applyFill="1" applyAlignment="1"/>
    <xf numFmtId="0" fontId="7" fillId="6" borderId="0" xfId="0" applyFont="1" applyFill="1" applyAlignment="1"/>
    <xf numFmtId="0" fontId="0" fillId="6" borderId="0" xfId="1" applyFont="1" applyFill="1" applyProtection="1">
      <protection locked="0"/>
    </xf>
    <xf numFmtId="0" fontId="2" fillId="2" borderId="0" xfId="0" applyFont="1" applyFill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7" fillId="5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166" fontId="15" fillId="0" borderId="5" xfId="1" applyNumberFormat="1" applyFont="1" applyBorder="1" applyAlignment="1" applyProtection="1">
      <alignment horizontal="center"/>
      <protection locked="0"/>
    </xf>
    <xf numFmtId="164" fontId="1" fillId="0" borderId="5" xfId="1" applyNumberFormat="1" applyFont="1" applyBorder="1" applyAlignment="1" applyProtection="1">
      <alignment horizontal="right"/>
      <protection locked="0"/>
    </xf>
    <xf numFmtId="164" fontId="1" fillId="0" borderId="5" xfId="1" applyNumberFormat="1" applyFont="1" applyBorder="1" applyAlignment="1" applyProtection="1">
      <protection locked="0"/>
    </xf>
    <xf numFmtId="0" fontId="1" fillId="0" borderId="5" xfId="1" applyFont="1" applyBorder="1" applyAlignment="1" applyProtection="1">
      <protection locked="0"/>
    </xf>
    <xf numFmtId="164" fontId="2" fillId="0" borderId="5" xfId="1" applyNumberFormat="1" applyFont="1" applyBorder="1" applyAlignment="1" applyProtection="1">
      <alignment horizontal="right"/>
      <protection locked="0"/>
    </xf>
    <xf numFmtId="0" fontId="2" fillId="0" borderId="5" xfId="1" applyFont="1" applyBorder="1" applyAlignment="1" applyProtection="1">
      <alignment horizontal="right"/>
      <protection locked="0"/>
    </xf>
    <xf numFmtId="164" fontId="2" fillId="0" borderId="5" xfId="1" applyNumberFormat="1" applyFont="1" applyBorder="1" applyAlignment="1" applyProtection="1">
      <protection locked="0"/>
    </xf>
    <xf numFmtId="0" fontId="2" fillId="0" borderId="5" xfId="1" applyFont="1" applyBorder="1" applyAlignment="1" applyProtection="1">
      <protection locked="0"/>
    </xf>
    <xf numFmtId="164" fontId="0" fillId="0" borderId="5" xfId="1" applyNumberFormat="1" applyFont="1" applyBorder="1" applyAlignment="1" applyProtection="1">
      <protection locked="0"/>
    </xf>
    <xf numFmtId="0" fontId="7" fillId="0" borderId="0" xfId="0" applyFont="1" applyFill="1" applyAlignment="1">
      <alignment horizontal="left"/>
    </xf>
  </cellXfs>
  <cellStyles count="3">
    <cellStyle name="Link" xfId="2" builtinId="8"/>
    <cellStyle name="Standard" xfId="0" builtinId="0"/>
    <cellStyle name="Standard 2" xfId="1" xr:uid="{4CA952E6-A37D-44B3-B6DD-88DD020C5553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33</xdr:row>
      <xdr:rowOff>19051</xdr:rowOff>
    </xdr:from>
    <xdr:ext cx="4733926" cy="2190749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67E6193B-761A-4D92-9BE3-1DBEE613D51B}"/>
            </a:ext>
          </a:extLst>
        </xdr:cNvPr>
        <xdr:cNvSpPr txBox="1"/>
      </xdr:nvSpPr>
      <xdr:spPr>
        <a:xfrm>
          <a:off x="1752600" y="6553201"/>
          <a:ext cx="4733926" cy="219074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1100" i="0"/>
            <a:t>Kurzbeschreibung</a:t>
          </a:r>
          <a:r>
            <a:rPr lang="de-DE" sz="1100" i="0" baseline="0"/>
            <a:t> in max. 400 Zeichen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C9087-1E70-4020-A369-C6CB5B1665EE}">
  <dimension ref="A1:H49"/>
  <sheetViews>
    <sheetView view="pageLayout" zoomScaleNormal="100" workbookViewId="0">
      <selection activeCell="D5" sqref="D5:E5"/>
    </sheetView>
  </sheetViews>
  <sheetFormatPr baseColWidth="10" defaultRowHeight="15" x14ac:dyDescent="0.25"/>
  <cols>
    <col min="1" max="1" width="24" customWidth="1"/>
    <col min="2" max="2" width="24.5703125" customWidth="1"/>
    <col min="4" max="4" width="26.140625" customWidth="1"/>
    <col min="5" max="5" width="4.85546875" customWidth="1"/>
  </cols>
  <sheetData>
    <row r="1" spans="1:8" ht="23.25" x14ac:dyDescent="0.35">
      <c r="A1" s="2" t="s">
        <v>27</v>
      </c>
    </row>
    <row r="2" spans="1:8" x14ac:dyDescent="0.25">
      <c r="A2" t="s">
        <v>0</v>
      </c>
    </row>
    <row r="3" spans="1:8" x14ac:dyDescent="0.25">
      <c r="A3" t="s">
        <v>74</v>
      </c>
    </row>
    <row r="4" spans="1:8" x14ac:dyDescent="0.25">
      <c r="H4" s="1"/>
    </row>
    <row r="5" spans="1:8" x14ac:dyDescent="0.25">
      <c r="A5" s="3" t="s">
        <v>1</v>
      </c>
      <c r="D5" s="103" t="s">
        <v>41</v>
      </c>
      <c r="E5" s="103"/>
    </row>
    <row r="6" spans="1:8" x14ac:dyDescent="0.25">
      <c r="A6" s="3" t="s">
        <v>76</v>
      </c>
    </row>
    <row r="7" spans="1:8" x14ac:dyDescent="0.25">
      <c r="A7" s="3" t="s">
        <v>2</v>
      </c>
    </row>
    <row r="8" spans="1:8" x14ac:dyDescent="0.25">
      <c r="A8" s="3" t="s">
        <v>3</v>
      </c>
    </row>
    <row r="9" spans="1:8" x14ac:dyDescent="0.25">
      <c r="A9" s="3" t="s">
        <v>4</v>
      </c>
    </row>
    <row r="12" spans="1:8" x14ac:dyDescent="0.25">
      <c r="A12" s="4" t="s">
        <v>64</v>
      </c>
      <c r="B12" s="104"/>
      <c r="C12" s="104"/>
      <c r="D12" s="104"/>
      <c r="E12" s="104"/>
    </row>
    <row r="13" spans="1:8" x14ac:dyDescent="0.25">
      <c r="A13" s="1"/>
    </row>
    <row r="14" spans="1:8" x14ac:dyDescent="0.25">
      <c r="A14" s="1" t="s">
        <v>7</v>
      </c>
      <c r="B14" s="105"/>
      <c r="C14" s="105"/>
      <c r="D14" s="105"/>
      <c r="E14" s="105"/>
    </row>
    <row r="15" spans="1:8" x14ac:dyDescent="0.25">
      <c r="A15" t="s">
        <v>8</v>
      </c>
      <c r="B15" s="105"/>
      <c r="C15" s="105"/>
      <c r="D15" s="105"/>
      <c r="E15" s="105"/>
    </row>
    <row r="16" spans="1:8" x14ac:dyDescent="0.25">
      <c r="A16" t="s">
        <v>9</v>
      </c>
      <c r="B16" s="105"/>
      <c r="C16" s="105"/>
      <c r="D16" s="105"/>
      <c r="E16" s="105"/>
    </row>
    <row r="17" spans="1:5" x14ac:dyDescent="0.25">
      <c r="B17" s="10"/>
      <c r="C17" s="10"/>
      <c r="D17" s="10"/>
      <c r="E17" s="10"/>
    </row>
    <row r="18" spans="1:5" x14ac:dyDescent="0.25">
      <c r="B18" s="10"/>
      <c r="C18" s="10"/>
      <c r="D18" s="10"/>
      <c r="E18" s="10"/>
    </row>
    <row r="19" spans="1:5" x14ac:dyDescent="0.25">
      <c r="A19" s="1" t="s">
        <v>5</v>
      </c>
      <c r="B19" s="104"/>
      <c r="C19" s="104"/>
      <c r="D19" s="104"/>
      <c r="E19" s="104"/>
    </row>
    <row r="20" spans="1:5" x14ac:dyDescent="0.25">
      <c r="A20" s="1"/>
      <c r="B20" s="10"/>
      <c r="C20" s="10"/>
      <c r="D20" s="10"/>
      <c r="E20" s="10"/>
    </row>
    <row r="21" spans="1:5" ht="18.75" customHeight="1" x14ac:dyDescent="0.25">
      <c r="A21" s="4" t="s">
        <v>10</v>
      </c>
      <c r="B21" s="101"/>
      <c r="C21" s="101"/>
      <c r="D21" s="101"/>
      <c r="E21" s="101"/>
    </row>
    <row r="22" spans="1:5" x14ac:dyDescent="0.25">
      <c r="A22" s="19" t="s">
        <v>28</v>
      </c>
      <c r="B22" s="7">
        <v>2024</v>
      </c>
      <c r="C22" s="8"/>
      <c r="D22" s="8"/>
      <c r="E22" s="8"/>
    </row>
    <row r="23" spans="1:5" x14ac:dyDescent="0.25">
      <c r="A23" s="1"/>
      <c r="B23" s="10"/>
      <c r="C23" s="10"/>
      <c r="D23" s="10"/>
      <c r="E23" s="10"/>
    </row>
    <row r="24" spans="1:5" ht="18.75" customHeight="1" x14ac:dyDescent="0.25">
      <c r="A24" s="4" t="s">
        <v>25</v>
      </c>
      <c r="B24" s="102">
        <f>Projektkalkulation!E39</f>
        <v>0</v>
      </c>
      <c r="C24" s="102"/>
      <c r="D24" s="102"/>
      <c r="E24" s="102"/>
    </row>
    <row r="25" spans="1:5" x14ac:dyDescent="0.25">
      <c r="A25" s="28">
        <f>B22</f>
        <v>2024</v>
      </c>
      <c r="B25" s="29">
        <f>Projektkalkulation!C39</f>
        <v>0</v>
      </c>
      <c r="C25" s="27"/>
      <c r="D25" s="27"/>
      <c r="E25" s="27"/>
    </row>
    <row r="26" spans="1:5" x14ac:dyDescent="0.25">
      <c r="A26" s="30">
        <f>B22+1</f>
        <v>2025</v>
      </c>
      <c r="B26" s="31">
        <f>Projektkalkulation!D39</f>
        <v>0</v>
      </c>
      <c r="C26" s="11"/>
      <c r="D26" s="11"/>
      <c r="E26" s="11"/>
    </row>
    <row r="27" spans="1:5" x14ac:dyDescent="0.25">
      <c r="A27" s="1"/>
      <c r="B27" s="11"/>
      <c r="C27" s="11"/>
      <c r="D27" s="11"/>
      <c r="E27" s="11"/>
    </row>
    <row r="28" spans="1:5" ht="18.75" customHeight="1" x14ac:dyDescent="0.25">
      <c r="A28" s="4" t="s">
        <v>24</v>
      </c>
      <c r="B28" s="102">
        <f>Projektkalkulation!E43</f>
        <v>0</v>
      </c>
      <c r="C28" s="102"/>
      <c r="D28" s="102"/>
      <c r="E28" s="102"/>
    </row>
    <row r="29" spans="1:5" x14ac:dyDescent="0.25">
      <c r="A29" s="28">
        <f>B22</f>
        <v>2024</v>
      </c>
      <c r="B29" s="29">
        <f>Projektkalkulation!C43</f>
        <v>0</v>
      </c>
      <c r="C29" s="27"/>
      <c r="D29" s="27"/>
      <c r="E29" s="27"/>
    </row>
    <row r="30" spans="1:5" x14ac:dyDescent="0.25">
      <c r="A30" s="30">
        <f>B22+1</f>
        <v>2025</v>
      </c>
      <c r="B30" s="31">
        <f>Projektkalkulation!D43</f>
        <v>0</v>
      </c>
      <c r="C30" s="11"/>
      <c r="D30" s="11"/>
      <c r="E30" s="11"/>
    </row>
    <row r="31" spans="1:5" x14ac:dyDescent="0.25">
      <c r="A31" s="1"/>
      <c r="B31" s="10"/>
      <c r="C31" s="10"/>
      <c r="D31" s="10"/>
      <c r="E31" s="10"/>
    </row>
    <row r="32" spans="1:5" x14ac:dyDescent="0.25">
      <c r="A32" s="1" t="s">
        <v>13</v>
      </c>
      <c r="B32" s="5"/>
    </row>
    <row r="33" spans="1:5" x14ac:dyDescent="0.25">
      <c r="A33" s="1"/>
    </row>
    <row r="34" spans="1:5" x14ac:dyDescent="0.25">
      <c r="A34" s="1" t="s">
        <v>11</v>
      </c>
      <c r="B34" s="5"/>
      <c r="C34" s="5"/>
      <c r="D34" s="5"/>
      <c r="E34" s="5"/>
    </row>
    <row r="35" spans="1:5" x14ac:dyDescent="0.25">
      <c r="B35" s="5"/>
      <c r="C35" s="5"/>
      <c r="D35" s="5"/>
      <c r="E35" s="5"/>
    </row>
    <row r="36" spans="1:5" x14ac:dyDescent="0.25">
      <c r="B36" s="5"/>
      <c r="C36" s="5"/>
      <c r="D36" s="5"/>
      <c r="E36" s="5"/>
    </row>
    <row r="37" spans="1:5" x14ac:dyDescent="0.25">
      <c r="B37" s="5"/>
      <c r="C37" s="5"/>
      <c r="D37" s="5"/>
      <c r="E37" s="5"/>
    </row>
    <row r="38" spans="1:5" x14ac:dyDescent="0.25">
      <c r="B38" s="5"/>
      <c r="C38" s="5"/>
      <c r="D38" s="5"/>
      <c r="E38" s="5"/>
    </row>
    <row r="39" spans="1:5" x14ac:dyDescent="0.25">
      <c r="B39" s="5"/>
      <c r="C39" s="5"/>
      <c r="D39" s="5"/>
      <c r="E39" s="5"/>
    </row>
    <row r="40" spans="1:5" x14ac:dyDescent="0.25">
      <c r="B40" s="5"/>
      <c r="C40" s="5"/>
      <c r="D40" s="5"/>
      <c r="E40" s="5"/>
    </row>
    <row r="41" spans="1:5" x14ac:dyDescent="0.25">
      <c r="B41" s="5"/>
      <c r="C41" s="5"/>
      <c r="D41" s="5"/>
      <c r="E41" s="5"/>
    </row>
    <row r="42" spans="1:5" x14ac:dyDescent="0.25">
      <c r="B42" s="5"/>
      <c r="C42" s="5"/>
      <c r="D42" s="5"/>
      <c r="E42" s="5"/>
    </row>
    <row r="43" spans="1:5" x14ac:dyDescent="0.25">
      <c r="B43" s="5"/>
      <c r="C43" s="5"/>
      <c r="D43" s="5"/>
      <c r="E43" s="5"/>
    </row>
    <row r="44" spans="1:5" x14ac:dyDescent="0.25">
      <c r="B44" s="5"/>
      <c r="C44" s="5"/>
      <c r="D44" s="5"/>
      <c r="E44" s="5"/>
    </row>
    <row r="45" spans="1:5" x14ac:dyDescent="0.25">
      <c r="B45" s="5"/>
      <c r="C45" s="5"/>
      <c r="D45" s="5"/>
      <c r="E45" s="5"/>
    </row>
    <row r="48" spans="1:5" x14ac:dyDescent="0.25">
      <c r="B48" s="5"/>
      <c r="D48" s="5"/>
    </row>
    <row r="49" spans="2:4" x14ac:dyDescent="0.25">
      <c r="B49" s="6" t="s">
        <v>12</v>
      </c>
      <c r="D49" s="6" t="s">
        <v>26</v>
      </c>
    </row>
  </sheetData>
  <mergeCells count="9">
    <mergeCell ref="B21:E21"/>
    <mergeCell ref="B24:E24"/>
    <mergeCell ref="B28:E28"/>
    <mergeCell ref="D5:E5"/>
    <mergeCell ref="B12:E12"/>
    <mergeCell ref="B14:E14"/>
    <mergeCell ref="B15:E15"/>
    <mergeCell ref="B16:E16"/>
    <mergeCell ref="B19:E19"/>
  </mergeCells>
  <pageMargins left="0.51181102362204722" right="0.51181102362204722" top="0.78740157480314965" bottom="0.59055118110236227" header="0.31496062992125984" footer="0.31496062992125984"/>
  <pageSetup paperSize="9" orientation="portrait" r:id="rId1"/>
  <headerFooter>
    <oddHeader>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FC1D4-693C-4648-8071-A67B712A99B2}">
  <dimension ref="A1:G46"/>
  <sheetViews>
    <sheetView tabSelected="1" view="pageLayout" topLeftCell="A13" zoomScaleNormal="100" workbookViewId="0">
      <selection activeCell="C41" sqref="C41"/>
    </sheetView>
  </sheetViews>
  <sheetFormatPr baseColWidth="10" defaultRowHeight="15" x14ac:dyDescent="0.25"/>
  <cols>
    <col min="1" max="1" width="4.5703125" style="10" customWidth="1"/>
    <col min="2" max="2" width="46.5703125" style="9" customWidth="1"/>
    <col min="3" max="3" width="12" customWidth="1"/>
    <col min="4" max="4" width="12.140625" customWidth="1"/>
    <col min="5" max="5" width="12" customWidth="1"/>
  </cols>
  <sheetData>
    <row r="1" spans="1:5" ht="18.75" x14ac:dyDescent="0.25">
      <c r="A1" s="12" t="s">
        <v>6</v>
      </c>
    </row>
    <row r="2" spans="1:5" x14ac:dyDescent="0.25">
      <c r="A2" s="106">
        <f>Antragsdeckblatt!B19</f>
        <v>0</v>
      </c>
      <c r="B2" s="106"/>
    </row>
    <row r="3" spans="1:5" s="3" customFormat="1" ht="25.5" customHeight="1" x14ac:dyDescent="0.25">
      <c r="A3" s="13" t="s">
        <v>19</v>
      </c>
      <c r="B3" s="13"/>
      <c r="C3" s="22">
        <f>Antragsdeckblatt!B22</f>
        <v>2024</v>
      </c>
      <c r="D3" s="22">
        <f>C3+1</f>
        <v>2025</v>
      </c>
      <c r="E3" s="23" t="s">
        <v>29</v>
      </c>
    </row>
    <row r="4" spans="1:5" x14ac:dyDescent="0.25">
      <c r="B4" s="97" t="s">
        <v>41</v>
      </c>
      <c r="C4" s="98"/>
    </row>
    <row r="5" spans="1:5" x14ac:dyDescent="0.25">
      <c r="A5" s="108" t="s">
        <v>14</v>
      </c>
      <c r="B5" s="108"/>
      <c r="C5" s="26">
        <f>'Personalkalkulation '!F67</f>
        <v>0</v>
      </c>
      <c r="D5" s="26">
        <f>'Personalkalkulation '!F68</f>
        <v>0</v>
      </c>
      <c r="E5" s="18">
        <f>C5+D5</f>
        <v>0</v>
      </c>
    </row>
    <row r="6" spans="1:5" x14ac:dyDescent="0.25">
      <c r="E6" s="1"/>
    </row>
    <row r="7" spans="1:5" x14ac:dyDescent="0.25">
      <c r="A7" s="108" t="s">
        <v>15</v>
      </c>
      <c r="B7" s="108"/>
      <c r="C7" s="1"/>
      <c r="D7" s="1"/>
      <c r="E7" s="21"/>
    </row>
    <row r="8" spans="1:5" x14ac:dyDescent="0.25">
      <c r="A8" s="15">
        <v>1</v>
      </c>
      <c r="B8" s="20"/>
      <c r="C8" s="24"/>
      <c r="D8" s="24"/>
      <c r="E8" s="18">
        <f>C8+D8</f>
        <v>0</v>
      </c>
    </row>
    <row r="9" spans="1:5" x14ac:dyDescent="0.25">
      <c r="A9" s="15">
        <v>2</v>
      </c>
      <c r="B9" s="20"/>
      <c r="C9" s="24"/>
      <c r="D9" s="24"/>
      <c r="E9" s="18">
        <f>C9+D9</f>
        <v>0</v>
      </c>
    </row>
    <row r="10" spans="1:5" x14ac:dyDescent="0.25">
      <c r="A10" s="15">
        <v>3</v>
      </c>
      <c r="B10" s="20"/>
      <c r="C10" s="24"/>
      <c r="D10" s="24"/>
      <c r="E10" s="18">
        <f>C10+D10</f>
        <v>0</v>
      </c>
    </row>
    <row r="11" spans="1:5" x14ac:dyDescent="0.25">
      <c r="A11" s="15">
        <v>4</v>
      </c>
      <c r="B11" s="20"/>
      <c r="C11" s="24"/>
      <c r="D11" s="24"/>
      <c r="E11" s="18">
        <f>C11+D11</f>
        <v>0</v>
      </c>
    </row>
    <row r="12" spans="1:5" x14ac:dyDescent="0.25">
      <c r="A12" s="14"/>
      <c r="B12" s="21" t="s">
        <v>20</v>
      </c>
      <c r="C12" s="25">
        <f>SUM(C8:C11)</f>
        <v>0</v>
      </c>
      <c r="D12" s="26">
        <f>SUM(D8:D11)</f>
        <v>0</v>
      </c>
      <c r="E12" s="18">
        <f>SUM(E8:E11)</f>
        <v>0</v>
      </c>
    </row>
    <row r="13" spans="1:5" x14ac:dyDescent="0.25">
      <c r="E13" s="1"/>
    </row>
    <row r="14" spans="1:5" x14ac:dyDescent="0.25">
      <c r="A14" s="108" t="s">
        <v>16</v>
      </c>
      <c r="B14" s="108"/>
      <c r="C14" s="1"/>
      <c r="D14" s="1"/>
      <c r="E14" s="21"/>
    </row>
    <row r="15" spans="1:5" x14ac:dyDescent="0.25">
      <c r="A15" s="15">
        <v>1</v>
      </c>
      <c r="B15" s="20"/>
      <c r="C15" s="24"/>
      <c r="D15" s="24"/>
      <c r="E15" s="18">
        <f>C15+D15</f>
        <v>0</v>
      </c>
    </row>
    <row r="16" spans="1:5" x14ac:dyDescent="0.25">
      <c r="A16" s="15">
        <v>2</v>
      </c>
      <c r="B16" s="20"/>
      <c r="C16" s="24"/>
      <c r="D16" s="24"/>
      <c r="E16" s="18">
        <f>C16+D16</f>
        <v>0</v>
      </c>
    </row>
    <row r="17" spans="1:5" x14ac:dyDescent="0.25">
      <c r="A17" s="15">
        <v>3</v>
      </c>
      <c r="B17" s="20"/>
      <c r="C17" s="24"/>
      <c r="D17" s="24"/>
      <c r="E17" s="18">
        <f>C17+D17</f>
        <v>0</v>
      </c>
    </row>
    <row r="18" spans="1:5" x14ac:dyDescent="0.25">
      <c r="A18" s="15">
        <v>4</v>
      </c>
      <c r="B18" s="20"/>
      <c r="C18" s="24"/>
      <c r="D18" s="24"/>
      <c r="E18" s="18">
        <f>C18+D18</f>
        <v>0</v>
      </c>
    </row>
    <row r="19" spans="1:5" x14ac:dyDescent="0.25">
      <c r="A19" s="14"/>
      <c r="B19" s="21" t="s">
        <v>20</v>
      </c>
      <c r="C19" s="25">
        <f>SUM(C15:C18)</f>
        <v>0</v>
      </c>
      <c r="D19" s="26">
        <f>SUM(D15:D18)</f>
        <v>0</v>
      </c>
      <c r="E19" s="18">
        <f>SUM(E15:E18)</f>
        <v>0</v>
      </c>
    </row>
    <row r="20" spans="1:5" x14ac:dyDescent="0.25">
      <c r="E20" s="1"/>
    </row>
    <row r="21" spans="1:5" x14ac:dyDescent="0.25">
      <c r="A21" s="108" t="s">
        <v>17</v>
      </c>
      <c r="B21" s="108"/>
      <c r="C21" s="1"/>
      <c r="D21" s="1"/>
      <c r="E21" s="21"/>
    </row>
    <row r="22" spans="1:5" x14ac:dyDescent="0.25">
      <c r="A22" s="15">
        <v>1</v>
      </c>
      <c r="B22" s="20"/>
      <c r="C22" s="24"/>
      <c r="D22" s="24"/>
      <c r="E22" s="18">
        <f>C22+D22</f>
        <v>0</v>
      </c>
    </row>
    <row r="23" spans="1:5" x14ac:dyDescent="0.25">
      <c r="A23" s="15">
        <v>2</v>
      </c>
      <c r="B23" s="20"/>
      <c r="C23" s="24"/>
      <c r="D23" s="24"/>
      <c r="E23" s="18">
        <f>C23+D23</f>
        <v>0</v>
      </c>
    </row>
    <row r="24" spans="1:5" x14ac:dyDescent="0.25">
      <c r="A24" s="15">
        <v>3</v>
      </c>
      <c r="B24" s="20"/>
      <c r="C24" s="24"/>
      <c r="D24" s="24"/>
      <c r="E24" s="18">
        <f>C24+D24</f>
        <v>0</v>
      </c>
    </row>
    <row r="25" spans="1:5" x14ac:dyDescent="0.25">
      <c r="A25" s="15">
        <v>4</v>
      </c>
      <c r="B25" s="20"/>
      <c r="C25" s="24"/>
      <c r="D25" s="24"/>
      <c r="E25" s="18">
        <f>C25+D25</f>
        <v>0</v>
      </c>
    </row>
    <row r="26" spans="1:5" x14ac:dyDescent="0.25">
      <c r="A26" s="14"/>
      <c r="B26" s="21" t="s">
        <v>20</v>
      </c>
      <c r="C26" s="25">
        <f>SUM(C22:C25)</f>
        <v>0</v>
      </c>
      <c r="D26" s="26">
        <f>SUM(D22:D25)</f>
        <v>0</v>
      </c>
      <c r="E26" s="18">
        <f>SUM(E22:E25)</f>
        <v>0</v>
      </c>
    </row>
    <row r="27" spans="1:5" x14ac:dyDescent="0.25">
      <c r="E27" s="1"/>
    </row>
    <row r="28" spans="1:5" x14ac:dyDescent="0.25">
      <c r="A28" s="108" t="s">
        <v>18</v>
      </c>
      <c r="B28" s="108"/>
      <c r="C28" s="1"/>
      <c r="D28" s="1"/>
      <c r="E28" s="21"/>
    </row>
    <row r="29" spans="1:5" x14ac:dyDescent="0.25">
      <c r="A29" s="15">
        <v>1</v>
      </c>
      <c r="B29" s="20"/>
      <c r="C29" s="24"/>
      <c r="D29" s="24">
        <v>0</v>
      </c>
      <c r="E29" s="18">
        <f>C29+D29</f>
        <v>0</v>
      </c>
    </row>
    <row r="30" spans="1:5" x14ac:dyDescent="0.25">
      <c r="A30" s="15">
        <v>2</v>
      </c>
      <c r="B30" s="20"/>
      <c r="C30" s="24"/>
      <c r="D30" s="24"/>
      <c r="E30" s="18">
        <f>C30+D30</f>
        <v>0</v>
      </c>
    </row>
    <row r="31" spans="1:5" x14ac:dyDescent="0.25">
      <c r="A31" s="15">
        <v>3</v>
      </c>
      <c r="B31" s="20"/>
      <c r="C31" s="24"/>
      <c r="D31" s="24"/>
      <c r="E31" s="18">
        <f>C31+D31</f>
        <v>0</v>
      </c>
    </row>
    <row r="32" spans="1:5" x14ac:dyDescent="0.25">
      <c r="A32" s="15">
        <v>4</v>
      </c>
      <c r="B32" s="20"/>
      <c r="C32" s="24"/>
      <c r="D32" s="24"/>
      <c r="E32" s="18">
        <f>C32+D32</f>
        <v>0</v>
      </c>
    </row>
    <row r="33" spans="1:7" x14ac:dyDescent="0.25">
      <c r="A33" s="14"/>
      <c r="B33" s="21" t="s">
        <v>20</v>
      </c>
      <c r="C33" s="25">
        <f>SUM(C29:C32)</f>
        <v>0</v>
      </c>
      <c r="D33" s="26">
        <f>SUM(D29:D32)</f>
        <v>0</v>
      </c>
      <c r="E33" s="18">
        <f>SUM(E29:E32)</f>
        <v>0</v>
      </c>
    </row>
    <row r="34" spans="1:7" x14ac:dyDescent="0.25">
      <c r="E34" s="1"/>
    </row>
    <row r="35" spans="1:7" ht="24.75" customHeight="1" x14ac:dyDescent="0.25">
      <c r="A35" s="107" t="s">
        <v>30</v>
      </c>
      <c r="B35" s="107"/>
      <c r="C35" s="32">
        <f>SUM(C5+C12+C19+C26+C33)</f>
        <v>0</v>
      </c>
      <c r="D35" s="32">
        <f>SUM(D5+D12+D19+D26+D33)</f>
        <v>0</v>
      </c>
      <c r="E35" s="33">
        <f>C35+D35</f>
        <v>0</v>
      </c>
    </row>
    <row r="36" spans="1:7" x14ac:dyDescent="0.25">
      <c r="E36" s="18"/>
    </row>
    <row r="37" spans="1:7" x14ac:dyDescent="0.25">
      <c r="A37" s="34" t="s">
        <v>42</v>
      </c>
      <c r="B37" s="34"/>
      <c r="C37" s="26">
        <f>(0.125*C35)/0.875</f>
        <v>0</v>
      </c>
      <c r="D37" s="26">
        <f>(0.125*D35)/0.875</f>
        <v>0</v>
      </c>
      <c r="E37" s="26">
        <f>(0.125*E35)/0.875</f>
        <v>0</v>
      </c>
    </row>
    <row r="38" spans="1:7" s="3" customFormat="1" ht="25.5" customHeight="1" x14ac:dyDescent="0.25">
      <c r="A38" s="10"/>
      <c r="B38" s="10" t="s">
        <v>61</v>
      </c>
      <c r="D38"/>
      <c r="E38" s="16"/>
      <c r="G38" s="16"/>
    </row>
    <row r="39" spans="1:7" ht="25.5" customHeight="1" x14ac:dyDescent="0.25">
      <c r="A39" s="107" t="s">
        <v>75</v>
      </c>
      <c r="B39" s="107"/>
      <c r="C39" s="32">
        <f>C35+C37</f>
        <v>0</v>
      </c>
      <c r="D39" s="32">
        <f>D35+D37</f>
        <v>0</v>
      </c>
      <c r="E39" s="35">
        <f>E35+E37</f>
        <v>0</v>
      </c>
    </row>
    <row r="40" spans="1:7" x14ac:dyDescent="0.25">
      <c r="E40" s="17" t="str">
        <f>IF(E39&gt;10000,"FEHLER: Gesamtausgaben müssen kleiner als 10.000 € sein","Prüfung erfolgreich")</f>
        <v>Prüfung erfolgreich</v>
      </c>
    </row>
    <row r="41" spans="1:7" x14ac:dyDescent="0.25">
      <c r="C41" s="26"/>
      <c r="E41" s="17"/>
    </row>
    <row r="43" spans="1:7" x14ac:dyDescent="0.25">
      <c r="A43" s="36" t="s">
        <v>22</v>
      </c>
      <c r="B43" s="36"/>
      <c r="C43" s="39">
        <f>C35*0.1</f>
        <v>0</v>
      </c>
      <c r="D43" s="37">
        <f>D35*0.1</f>
        <v>0</v>
      </c>
      <c r="E43" s="38">
        <f>E35*0.1</f>
        <v>0</v>
      </c>
    </row>
    <row r="44" spans="1:7" ht="25.5" customHeight="1" x14ac:dyDescent="0.25">
      <c r="B44" s="10" t="s">
        <v>21</v>
      </c>
      <c r="C44" s="3"/>
      <c r="E44" s="16"/>
    </row>
    <row r="45" spans="1:7" x14ac:dyDescent="0.25">
      <c r="A45" s="36" t="s">
        <v>23</v>
      </c>
      <c r="B45" s="36"/>
      <c r="C45" s="39">
        <f>C37*0.1</f>
        <v>0</v>
      </c>
      <c r="D45" s="37">
        <f>D37*0.1</f>
        <v>0</v>
      </c>
      <c r="E45" s="38">
        <f>E37*0.1</f>
        <v>0</v>
      </c>
    </row>
    <row r="46" spans="1:7" x14ac:dyDescent="0.25">
      <c r="B46" s="10" t="s">
        <v>43</v>
      </c>
      <c r="C46" s="3"/>
      <c r="E46" s="16"/>
    </row>
  </sheetData>
  <mergeCells count="8">
    <mergeCell ref="A2:B2"/>
    <mergeCell ref="A39:B39"/>
    <mergeCell ref="A5:B5"/>
    <mergeCell ref="A7:B7"/>
    <mergeCell ref="A14:B14"/>
    <mergeCell ref="A21:B21"/>
    <mergeCell ref="A28:B28"/>
    <mergeCell ref="A35:B35"/>
  </mergeCells>
  <pageMargins left="0.7" right="0.7" top="0.78740157499999996" bottom="0.78740157499999996" header="0.3" footer="0.3"/>
  <pageSetup paperSize="9" orientation="portrait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FD642-0E83-42E2-9D73-533FAE8F59E8}">
  <dimension ref="A1:R72"/>
  <sheetViews>
    <sheetView view="pageLayout" zoomScaleNormal="90" workbookViewId="0">
      <selection activeCell="C4" sqref="C4"/>
    </sheetView>
  </sheetViews>
  <sheetFormatPr baseColWidth="10" defaultRowHeight="15" x14ac:dyDescent="0.25"/>
  <cols>
    <col min="1" max="1" width="19.140625" style="44" customWidth="1"/>
    <col min="2" max="2" width="13.28515625" style="44" customWidth="1"/>
    <col min="3" max="3" width="12.42578125" style="44" customWidth="1"/>
    <col min="4" max="6" width="11.42578125" style="44"/>
    <col min="7" max="7" width="12.85546875" style="44" customWidth="1"/>
    <col min="8" max="8" width="16.85546875" style="44" customWidth="1"/>
    <col min="9" max="9" width="11.42578125" style="44"/>
    <col min="10" max="10" width="13" style="43" customWidth="1"/>
    <col min="11" max="11" width="12.7109375" style="45" customWidth="1"/>
    <col min="12" max="12" width="11.42578125" style="43"/>
    <col min="13" max="16384" width="11.42578125" style="44"/>
  </cols>
  <sheetData>
    <row r="1" spans="1:18" ht="18.75" x14ac:dyDescent="0.3">
      <c r="A1" s="41" t="s">
        <v>68</v>
      </c>
      <c r="B1" s="42"/>
      <c r="C1" s="43"/>
      <c r="D1" s="43"/>
      <c r="E1" s="43"/>
      <c r="F1" s="43"/>
      <c r="M1" s="43"/>
    </row>
    <row r="2" spans="1:18" x14ac:dyDescent="0.25">
      <c r="A2" s="118"/>
      <c r="B2" s="118"/>
      <c r="C2" s="43"/>
      <c r="D2" s="43"/>
      <c r="E2" s="43"/>
      <c r="F2" s="109" t="s">
        <v>62</v>
      </c>
      <c r="G2" s="109"/>
      <c r="H2" s="109"/>
      <c r="I2" s="109"/>
      <c r="K2" s="46"/>
      <c r="L2" s="47"/>
      <c r="M2" s="47"/>
    </row>
    <row r="3" spans="1:18" x14ac:dyDescent="0.25">
      <c r="A3" s="48" t="s">
        <v>63</v>
      </c>
      <c r="B3" s="49">
        <f>Antragsdeckblatt!B12</f>
        <v>0</v>
      </c>
      <c r="C3" s="49"/>
      <c r="D3" s="43"/>
      <c r="E3" s="43"/>
      <c r="F3" s="50"/>
      <c r="G3" s="51">
        <v>2023</v>
      </c>
      <c r="H3" s="52" t="s">
        <v>58</v>
      </c>
      <c r="I3" s="52" t="s">
        <v>57</v>
      </c>
      <c r="K3" s="53"/>
      <c r="L3" s="54"/>
      <c r="M3" s="54"/>
    </row>
    <row r="4" spans="1:18" x14ac:dyDescent="0.25">
      <c r="A4" s="43" t="s">
        <v>10</v>
      </c>
      <c r="B4" s="49">
        <f>Antragsdeckblatt!B21</f>
        <v>0</v>
      </c>
      <c r="C4" s="49"/>
      <c r="D4" s="43"/>
      <c r="E4" s="43"/>
      <c r="F4" s="50">
        <v>1</v>
      </c>
      <c r="G4" s="55">
        <v>4188.38</v>
      </c>
      <c r="H4" s="56">
        <f>G4+200</f>
        <v>4388.38</v>
      </c>
      <c r="I4" s="56">
        <f>H4*1.055</f>
        <v>4629.7408999999998</v>
      </c>
      <c r="K4" s="53"/>
      <c r="L4" s="54"/>
      <c r="M4" s="54"/>
    </row>
    <row r="5" spans="1:18" x14ac:dyDescent="0.25">
      <c r="A5" s="57" t="s">
        <v>31</v>
      </c>
      <c r="B5" s="58">
        <v>0.27775</v>
      </c>
      <c r="C5" s="43"/>
      <c r="D5" s="43"/>
      <c r="E5" s="43"/>
      <c r="F5" s="50">
        <v>2</v>
      </c>
      <c r="G5" s="55">
        <v>4508.07</v>
      </c>
      <c r="H5" s="56">
        <f>G5+200</f>
        <v>4708.07</v>
      </c>
      <c r="I5" s="56">
        <f>H5*1.055</f>
        <v>4967.0138499999994</v>
      </c>
      <c r="K5" s="53"/>
      <c r="L5" s="54"/>
      <c r="M5" s="54"/>
    </row>
    <row r="6" spans="1:18" x14ac:dyDescent="0.25">
      <c r="A6" s="43"/>
      <c r="B6" s="59"/>
      <c r="C6" s="43"/>
      <c r="D6" s="43"/>
      <c r="E6" s="43"/>
      <c r="F6" s="50">
        <v>3</v>
      </c>
      <c r="G6" s="55">
        <v>4748.54</v>
      </c>
      <c r="H6" s="56">
        <f>G6+200</f>
        <v>4948.54</v>
      </c>
      <c r="I6" s="56">
        <f>H6*1.055</f>
        <v>5220.7096999999994</v>
      </c>
      <c r="K6" s="53"/>
      <c r="L6" s="54"/>
      <c r="M6" s="54"/>
    </row>
    <row r="7" spans="1:18" x14ac:dyDescent="0.25">
      <c r="A7" s="43"/>
      <c r="B7" s="60"/>
      <c r="C7" s="61"/>
      <c r="D7" s="43"/>
      <c r="E7" s="43"/>
      <c r="F7" s="50">
        <v>4</v>
      </c>
      <c r="G7" s="55">
        <v>5215.72</v>
      </c>
      <c r="H7" s="56">
        <f>G7+200</f>
        <v>5415.72</v>
      </c>
      <c r="I7" s="56">
        <f>H7*1.055</f>
        <v>5713.5846000000001</v>
      </c>
      <c r="K7" s="53"/>
      <c r="L7" s="54"/>
      <c r="M7" s="54"/>
    </row>
    <row r="8" spans="1:18" x14ac:dyDescent="0.25">
      <c r="A8" s="62" t="s">
        <v>73</v>
      </c>
      <c r="B8" s="60"/>
      <c r="C8" s="92"/>
      <c r="D8" s="43"/>
      <c r="E8" s="43"/>
      <c r="F8" s="50">
        <v>5</v>
      </c>
      <c r="G8" s="55">
        <v>5861.53</v>
      </c>
      <c r="H8" s="56">
        <f>G8+200</f>
        <v>6061.53</v>
      </c>
      <c r="I8" s="56">
        <f>H8*1.055</f>
        <v>6394.9141499999996</v>
      </c>
      <c r="K8" s="63"/>
      <c r="M8" s="63"/>
    </row>
    <row r="9" spans="1:18" x14ac:dyDescent="0.25">
      <c r="A9" s="43"/>
      <c r="B9" s="60"/>
      <c r="C9" s="61"/>
      <c r="D9" s="43"/>
      <c r="E9" s="43"/>
      <c r="F9" s="43"/>
      <c r="G9" s="43"/>
      <c r="H9" s="54"/>
      <c r="I9" s="43"/>
      <c r="K9" s="63"/>
      <c r="M9" s="63"/>
    </row>
    <row r="10" spans="1:18" x14ac:dyDescent="0.25">
      <c r="A10" s="42" t="s">
        <v>69</v>
      </c>
      <c r="B10" s="43"/>
      <c r="C10" s="99" t="s">
        <v>41</v>
      </c>
      <c r="D10" s="99"/>
      <c r="E10" s="100"/>
      <c r="F10" s="43"/>
      <c r="G10" s="54"/>
      <c r="H10" s="43"/>
      <c r="L10" s="64"/>
      <c r="M10" s="65"/>
      <c r="N10" s="65"/>
      <c r="O10" s="65"/>
      <c r="P10" s="65"/>
    </row>
    <row r="11" spans="1:18" x14ac:dyDescent="0.25">
      <c r="A11" s="66" t="s">
        <v>59</v>
      </c>
      <c r="B11" s="43"/>
      <c r="C11" s="43"/>
      <c r="D11" s="43"/>
      <c r="E11" s="43"/>
      <c r="F11" s="43"/>
      <c r="G11" s="43"/>
      <c r="H11" s="43"/>
      <c r="I11" s="43"/>
      <c r="L11" s="67"/>
      <c r="M11" s="68"/>
      <c r="N11" s="68"/>
      <c r="O11" s="68"/>
      <c r="P11" s="68"/>
      <c r="Q11" s="69"/>
      <c r="R11" s="69"/>
    </row>
    <row r="12" spans="1:18" x14ac:dyDescent="0.25">
      <c r="A12" s="48" t="s">
        <v>56</v>
      </c>
      <c r="B12" s="70"/>
      <c r="C12" s="71">
        <v>1</v>
      </c>
      <c r="D12" s="43" t="s">
        <v>46</v>
      </c>
      <c r="E12" s="43"/>
      <c r="F12" s="43"/>
      <c r="G12" s="43"/>
      <c r="H12" s="43"/>
      <c r="I12" s="43"/>
    </row>
    <row r="13" spans="1:18" x14ac:dyDescent="0.25">
      <c r="A13" s="43"/>
      <c r="B13" s="43"/>
      <c r="C13" s="72"/>
      <c r="D13" s="43"/>
      <c r="E13" s="43"/>
      <c r="F13" s="43"/>
      <c r="G13" s="43"/>
      <c r="H13" s="73" t="s">
        <v>65</v>
      </c>
      <c r="I13" s="43"/>
    </row>
    <row r="14" spans="1:18" ht="30" x14ac:dyDescent="0.25">
      <c r="A14" s="74" t="s">
        <v>32</v>
      </c>
      <c r="B14" s="75" t="s">
        <v>33</v>
      </c>
      <c r="C14" s="75" t="s">
        <v>34</v>
      </c>
      <c r="D14" s="76" t="s">
        <v>35</v>
      </c>
      <c r="E14" s="76" t="s">
        <v>36</v>
      </c>
      <c r="F14" s="75" t="s">
        <v>37</v>
      </c>
      <c r="G14" s="75" t="s">
        <v>38</v>
      </c>
      <c r="H14" s="77" t="s">
        <v>66</v>
      </c>
      <c r="I14" s="75" t="s">
        <v>39</v>
      </c>
    </row>
    <row r="15" spans="1:18" x14ac:dyDescent="0.25">
      <c r="A15" s="78" t="s">
        <v>52</v>
      </c>
      <c r="B15" s="40">
        <f>I15*$C$12</f>
        <v>4188.38</v>
      </c>
      <c r="C15" s="40">
        <f>B15*$B$5</f>
        <v>1163.322545</v>
      </c>
      <c r="D15" s="79">
        <f>C15+B15</f>
        <v>5351.7025450000001</v>
      </c>
      <c r="E15" s="79">
        <f>(I15*(1+$B$5)*$C$12*0.4647/12)</f>
        <v>207.24468105512503</v>
      </c>
      <c r="F15" s="80">
        <v>0</v>
      </c>
      <c r="G15" s="93">
        <f>((D15+E15)*F15)+(H15*C12*F15)</f>
        <v>0</v>
      </c>
      <c r="H15" s="81">
        <v>120</v>
      </c>
      <c r="I15" s="81">
        <f>G4</f>
        <v>4188.38</v>
      </c>
    </row>
    <row r="16" spans="1:18" x14ac:dyDescent="0.25">
      <c r="A16" s="78" t="s">
        <v>51</v>
      </c>
      <c r="B16" s="40">
        <f>I16*$C$12</f>
        <v>4388.38</v>
      </c>
      <c r="C16" s="40">
        <f>B16*$B$5</f>
        <v>1218.8725449999999</v>
      </c>
      <c r="D16" s="79">
        <f>C16+B16</f>
        <v>5607.2525450000003</v>
      </c>
      <c r="E16" s="79">
        <f>(I16*(1+$B$5)*$C$12*0.4647/12)</f>
        <v>217.14085480512503</v>
      </c>
      <c r="F16" s="80">
        <v>0</v>
      </c>
      <c r="G16" s="93">
        <f>(D16+E16)*F16</f>
        <v>0</v>
      </c>
      <c r="H16" s="40"/>
      <c r="I16" s="81">
        <f>H4</f>
        <v>4388.38</v>
      </c>
    </row>
    <row r="17" spans="1:10" x14ac:dyDescent="0.25">
      <c r="A17" s="78" t="s">
        <v>50</v>
      </c>
      <c r="B17" s="40">
        <f>I17*$C$12</f>
        <v>4388.38</v>
      </c>
      <c r="C17" s="40">
        <f>B17*$B$5</f>
        <v>1218.8725449999999</v>
      </c>
      <c r="D17" s="79">
        <f>C17+B17</f>
        <v>5607.2525450000003</v>
      </c>
      <c r="E17" s="79">
        <f>(I17*(1+$B$5)*$C$12*0.4647/12)</f>
        <v>217.14085480512503</v>
      </c>
      <c r="F17" s="80">
        <v>0</v>
      </c>
      <c r="G17" s="93">
        <f>(D17+E17)*F17</f>
        <v>0</v>
      </c>
      <c r="H17" s="40"/>
      <c r="I17" s="81">
        <f>H4</f>
        <v>4388.38</v>
      </c>
    </row>
    <row r="18" spans="1:10" x14ac:dyDescent="0.25">
      <c r="A18" s="78" t="s">
        <v>49</v>
      </c>
      <c r="B18" s="40">
        <f>I18*$C$12</f>
        <v>4629.7408999999998</v>
      </c>
      <c r="C18" s="40">
        <f>B18*$B$5</f>
        <v>1285.910534975</v>
      </c>
      <c r="D18" s="79">
        <f>C18+B18</f>
        <v>5915.6514349749996</v>
      </c>
      <c r="E18" s="79">
        <f>(I18*(1+$B$5)*$C$12*0.4647/12)</f>
        <v>229.08360181940688</v>
      </c>
      <c r="F18" s="80">
        <v>0</v>
      </c>
      <c r="G18" s="93">
        <f>(D18+E18)*F18</f>
        <v>0</v>
      </c>
      <c r="H18" s="40"/>
      <c r="I18" s="81">
        <f>I4</f>
        <v>4629.7408999999998</v>
      </c>
    </row>
    <row r="19" spans="1:10" x14ac:dyDescent="0.25">
      <c r="A19" s="82"/>
      <c r="B19" s="54"/>
      <c r="C19" s="54"/>
      <c r="D19" s="54"/>
      <c r="E19" s="54"/>
      <c r="F19" s="83" t="s">
        <v>29</v>
      </c>
      <c r="G19" s="94">
        <f>SUM(G15:G18)</f>
        <v>0</v>
      </c>
      <c r="H19" s="54"/>
      <c r="I19" s="54"/>
    </row>
    <row r="20" spans="1:10" x14ac:dyDescent="0.25">
      <c r="A20" s="82"/>
      <c r="B20" s="54"/>
      <c r="C20" s="54"/>
      <c r="D20" s="54"/>
      <c r="E20" s="54"/>
      <c r="F20" s="43"/>
      <c r="G20" s="54"/>
      <c r="H20" s="54"/>
      <c r="I20" s="54"/>
    </row>
    <row r="21" spans="1:10" x14ac:dyDescent="0.25">
      <c r="A21" s="42" t="s">
        <v>71</v>
      </c>
      <c r="B21" s="43"/>
      <c r="C21" s="43"/>
      <c r="D21" s="43"/>
      <c r="E21" s="43"/>
      <c r="F21" s="43"/>
      <c r="G21" s="43"/>
      <c r="H21" s="43"/>
      <c r="I21" s="43"/>
    </row>
    <row r="22" spans="1:10" x14ac:dyDescent="0.25">
      <c r="A22" s="66" t="s">
        <v>59</v>
      </c>
      <c r="B22" s="43"/>
      <c r="C22" s="43"/>
      <c r="D22" s="43"/>
      <c r="E22" s="43"/>
      <c r="F22" s="43"/>
      <c r="G22" s="43"/>
      <c r="H22" s="43"/>
      <c r="I22" s="43"/>
    </row>
    <row r="23" spans="1:10" x14ac:dyDescent="0.25">
      <c r="A23" s="48" t="s">
        <v>53</v>
      </c>
      <c r="B23" s="70"/>
      <c r="C23" s="71">
        <v>0.5</v>
      </c>
      <c r="D23" s="43" t="s">
        <v>46</v>
      </c>
      <c r="E23" s="43"/>
      <c r="F23" s="43"/>
      <c r="G23" s="43"/>
      <c r="H23" s="43"/>
      <c r="I23" s="43"/>
    </row>
    <row r="24" spans="1:10" x14ac:dyDescent="0.25">
      <c r="A24" s="43"/>
      <c r="B24" s="43"/>
      <c r="C24" s="72"/>
      <c r="D24" s="43"/>
      <c r="E24" s="43"/>
      <c r="F24" s="43"/>
      <c r="G24" s="43"/>
      <c r="H24" s="73" t="s">
        <v>65</v>
      </c>
      <c r="I24" s="43"/>
    </row>
    <row r="25" spans="1:10" ht="30" x14ac:dyDescent="0.25">
      <c r="A25" s="74" t="s">
        <v>32</v>
      </c>
      <c r="B25" s="75" t="s">
        <v>33</v>
      </c>
      <c r="C25" s="75" t="s">
        <v>34</v>
      </c>
      <c r="D25" s="76" t="s">
        <v>35</v>
      </c>
      <c r="E25" s="76" t="s">
        <v>36</v>
      </c>
      <c r="F25" s="75" t="s">
        <v>37</v>
      </c>
      <c r="G25" s="75" t="s">
        <v>38</v>
      </c>
      <c r="H25" s="77" t="s">
        <v>66</v>
      </c>
      <c r="I25" s="75" t="s">
        <v>39</v>
      </c>
    </row>
    <row r="26" spans="1:10" x14ac:dyDescent="0.25">
      <c r="A26" s="78" t="s">
        <v>52</v>
      </c>
      <c r="B26" s="40">
        <f>I26*$C$23</f>
        <v>2254.0349999999999</v>
      </c>
      <c r="C26" s="40">
        <f>B26*$B$5</f>
        <v>626.05822124999997</v>
      </c>
      <c r="D26" s="79">
        <f>C26+B26</f>
        <v>2880.0932212499997</v>
      </c>
      <c r="E26" s="79">
        <f>(I26*(1+$B$5)*$C$23*0.4647/12)</f>
        <v>111.53160999290624</v>
      </c>
      <c r="F26" s="80">
        <v>0</v>
      </c>
      <c r="G26" s="93">
        <f>((D26+E26)*F26)+(H26*C23*F26)</f>
        <v>0</v>
      </c>
      <c r="H26" s="40">
        <v>120</v>
      </c>
      <c r="I26" s="81">
        <f>G5</f>
        <v>4508.07</v>
      </c>
    </row>
    <row r="27" spans="1:10" x14ac:dyDescent="0.25">
      <c r="A27" s="78" t="s">
        <v>51</v>
      </c>
      <c r="B27" s="40">
        <f>I27*$C$23</f>
        <v>2354.0349999999999</v>
      </c>
      <c r="C27" s="40">
        <f>B27*$B$5</f>
        <v>653.83322124999995</v>
      </c>
      <c r="D27" s="79">
        <f>C27+B27</f>
        <v>3007.8682212499998</v>
      </c>
      <c r="E27" s="79">
        <f>(I27*(1+$B$5)*$C$23*0.4647/12)</f>
        <v>116.47969686790624</v>
      </c>
      <c r="F27" s="80">
        <v>0</v>
      </c>
      <c r="G27" s="93">
        <f>(D27+E27)*F27</f>
        <v>0</v>
      </c>
      <c r="H27" s="40"/>
      <c r="I27" s="81">
        <f>H5</f>
        <v>4708.07</v>
      </c>
    </row>
    <row r="28" spans="1:10" x14ac:dyDescent="0.25">
      <c r="A28" s="78" t="s">
        <v>50</v>
      </c>
      <c r="B28" s="40">
        <f>I28*$C$23</f>
        <v>2354.0349999999999</v>
      </c>
      <c r="C28" s="40">
        <f>B28*$B$5</f>
        <v>653.83322124999995</v>
      </c>
      <c r="D28" s="79">
        <f>C28+B28</f>
        <v>3007.8682212499998</v>
      </c>
      <c r="E28" s="79">
        <f>(I28*(1+$B$5)*$C$23*0.4647/12)</f>
        <v>116.47969686790624</v>
      </c>
      <c r="F28" s="80">
        <v>0</v>
      </c>
      <c r="G28" s="93">
        <f>(D28+E28)*F28</f>
        <v>0</v>
      </c>
      <c r="H28" s="40"/>
      <c r="I28" s="81">
        <f>H5</f>
        <v>4708.07</v>
      </c>
    </row>
    <row r="29" spans="1:10" x14ac:dyDescent="0.25">
      <c r="A29" s="78" t="s">
        <v>49</v>
      </c>
      <c r="B29" s="40">
        <f>I29*$C$23</f>
        <v>2483.5069249999997</v>
      </c>
      <c r="C29" s="40">
        <f>B29*$B$5</f>
        <v>689.79404841874987</v>
      </c>
      <c r="D29" s="79">
        <f>C29+B29</f>
        <v>3173.3009734187494</v>
      </c>
      <c r="E29" s="79">
        <f>(I29*(1+$B$5)*$C$23*0.4647/12)</f>
        <v>122.88608019564107</v>
      </c>
      <c r="F29" s="80">
        <v>0</v>
      </c>
      <c r="G29" s="93">
        <f>(D29+E29)*F29</f>
        <v>0</v>
      </c>
      <c r="H29" s="40"/>
      <c r="I29" s="81">
        <f>I5</f>
        <v>4967.0138499999994</v>
      </c>
    </row>
    <row r="30" spans="1:10" x14ac:dyDescent="0.25">
      <c r="A30" s="85"/>
      <c r="B30" s="86"/>
      <c r="C30" s="86"/>
      <c r="D30" s="86"/>
      <c r="E30" s="86"/>
      <c r="F30" s="83" t="s">
        <v>29</v>
      </c>
      <c r="G30" s="95">
        <f>SUM(G26:G29)</f>
        <v>0</v>
      </c>
      <c r="H30" s="86"/>
      <c r="I30" s="86"/>
    </row>
    <row r="31" spans="1:10" x14ac:dyDescent="0.25">
      <c r="A31" s="43"/>
      <c r="B31" s="43"/>
      <c r="C31" s="43"/>
      <c r="D31" s="43"/>
      <c r="E31" s="43"/>
      <c r="F31" s="82"/>
      <c r="G31" s="45"/>
      <c r="H31" s="45"/>
      <c r="I31" s="43"/>
    </row>
    <row r="32" spans="1:10" x14ac:dyDescent="0.25">
      <c r="A32" s="42" t="s">
        <v>70</v>
      </c>
      <c r="B32" s="43"/>
      <c r="C32" s="43"/>
      <c r="D32" s="43"/>
      <c r="E32" s="45"/>
      <c r="F32" s="43"/>
      <c r="G32" s="43"/>
      <c r="H32" s="43"/>
      <c r="I32" s="43"/>
      <c r="J32" s="45"/>
    </row>
    <row r="33" spans="1:10" x14ac:dyDescent="0.25">
      <c r="A33" s="66" t="s">
        <v>59</v>
      </c>
      <c r="B33" s="43"/>
      <c r="C33" s="43"/>
      <c r="D33" s="43"/>
      <c r="E33" s="43"/>
      <c r="F33" s="43"/>
      <c r="G33" s="43"/>
      <c r="H33" s="43"/>
      <c r="I33" s="43"/>
    </row>
    <row r="34" spans="1:10" x14ac:dyDescent="0.25">
      <c r="A34" s="48" t="s">
        <v>55</v>
      </c>
      <c r="B34" s="70"/>
      <c r="C34" s="71">
        <v>1</v>
      </c>
      <c r="D34" s="43" t="s">
        <v>46</v>
      </c>
      <c r="E34" s="43"/>
      <c r="F34" s="43"/>
      <c r="G34" s="43"/>
      <c r="H34" s="43"/>
      <c r="I34" s="43"/>
    </row>
    <row r="35" spans="1:10" x14ac:dyDescent="0.25">
      <c r="A35" s="43"/>
      <c r="B35" s="43"/>
      <c r="C35" s="72"/>
      <c r="D35" s="43"/>
      <c r="E35" s="43"/>
      <c r="F35" s="43"/>
      <c r="G35" s="43"/>
      <c r="H35" s="73" t="s">
        <v>65</v>
      </c>
      <c r="I35" s="43"/>
    </row>
    <row r="36" spans="1:10" ht="30" x14ac:dyDescent="0.25">
      <c r="A36" s="74" t="s">
        <v>32</v>
      </c>
      <c r="B36" s="75" t="s">
        <v>33</v>
      </c>
      <c r="C36" s="75" t="s">
        <v>34</v>
      </c>
      <c r="D36" s="76" t="s">
        <v>35</v>
      </c>
      <c r="E36" s="76" t="s">
        <v>36</v>
      </c>
      <c r="F36" s="75" t="s">
        <v>37</v>
      </c>
      <c r="G36" s="75" t="s">
        <v>38</v>
      </c>
      <c r="H36" s="77" t="s">
        <v>66</v>
      </c>
      <c r="I36" s="75" t="s">
        <v>39</v>
      </c>
    </row>
    <row r="37" spans="1:10" x14ac:dyDescent="0.25">
      <c r="A37" s="78" t="s">
        <v>52</v>
      </c>
      <c r="B37" s="40">
        <f>I37*$C$34</f>
        <v>4748.54</v>
      </c>
      <c r="C37" s="40">
        <f>B37*$B$5</f>
        <v>1318.9069850000001</v>
      </c>
      <c r="D37" s="79">
        <f>C37+B37</f>
        <v>6067.4469850000005</v>
      </c>
      <c r="E37" s="79">
        <f>(I37*(1+$B$5)*$C$34*0.4647/12)</f>
        <v>234.961884494125</v>
      </c>
      <c r="F37" s="80">
        <v>0</v>
      </c>
      <c r="G37" s="93">
        <f>((D37+E37)*F37)+(H37*C34*F37)</f>
        <v>0</v>
      </c>
      <c r="H37" s="40">
        <v>120</v>
      </c>
      <c r="I37" s="81">
        <f>G6</f>
        <v>4748.54</v>
      </c>
    </row>
    <row r="38" spans="1:10" x14ac:dyDescent="0.25">
      <c r="A38" s="78" t="s">
        <v>51</v>
      </c>
      <c r="B38" s="40">
        <f>I38*$C$34</f>
        <v>4948.54</v>
      </c>
      <c r="C38" s="40">
        <f>B38*$B$5</f>
        <v>1374.456985</v>
      </c>
      <c r="D38" s="79">
        <f>C38+B38</f>
        <v>6322.9969849999998</v>
      </c>
      <c r="E38" s="79">
        <f>(I38*(1+$B$5)*$C$34*0.4647/12)</f>
        <v>244.858058244125</v>
      </c>
      <c r="F38" s="80">
        <v>0</v>
      </c>
      <c r="G38" s="93">
        <f>(D38+E38)*F38</f>
        <v>0</v>
      </c>
      <c r="H38" s="40"/>
      <c r="I38" s="81">
        <f>H6</f>
        <v>4948.54</v>
      </c>
    </row>
    <row r="39" spans="1:10" x14ac:dyDescent="0.25">
      <c r="A39" s="78" t="s">
        <v>50</v>
      </c>
      <c r="B39" s="40">
        <f>I39*$C$34</f>
        <v>4948.54</v>
      </c>
      <c r="C39" s="40">
        <f>B39*$B$5</f>
        <v>1374.456985</v>
      </c>
      <c r="D39" s="79">
        <f>C39+B39</f>
        <v>6322.9969849999998</v>
      </c>
      <c r="E39" s="79">
        <f>(I39*(1+$B$5)*$C$34*0.4647/12)</f>
        <v>244.858058244125</v>
      </c>
      <c r="F39" s="80">
        <v>0</v>
      </c>
      <c r="G39" s="93">
        <f>(D39+E39)*F39</f>
        <v>0</v>
      </c>
      <c r="H39" s="40"/>
      <c r="I39" s="81">
        <f>H6</f>
        <v>4948.54</v>
      </c>
    </row>
    <row r="40" spans="1:10" x14ac:dyDescent="0.25">
      <c r="A40" s="78" t="s">
        <v>49</v>
      </c>
      <c r="B40" s="40">
        <f>I40*$C$34</f>
        <v>5220.7096999999994</v>
      </c>
      <c r="C40" s="40">
        <f>B40*$B$5</f>
        <v>1450.0521191749999</v>
      </c>
      <c r="D40" s="79">
        <f>C40+B40</f>
        <v>6670.7618191749989</v>
      </c>
      <c r="E40" s="79">
        <f>(I40*(1+$B$5)*$C$34*0.4647/12)</f>
        <v>258.32525144755181</v>
      </c>
      <c r="F40" s="80">
        <v>0</v>
      </c>
      <c r="G40" s="93">
        <f>(D40+E40)*F40</f>
        <v>0</v>
      </c>
      <c r="H40" s="40"/>
      <c r="I40" s="81">
        <f>I6</f>
        <v>5220.7096999999994</v>
      </c>
    </row>
    <row r="41" spans="1:10" x14ac:dyDescent="0.25">
      <c r="A41" s="85"/>
      <c r="B41" s="86"/>
      <c r="C41" s="86"/>
      <c r="D41" s="86"/>
      <c r="E41" s="86"/>
      <c r="F41" s="83" t="s">
        <v>29</v>
      </c>
      <c r="G41" s="95">
        <f>SUM(G37:G40)</f>
        <v>0</v>
      </c>
      <c r="H41" s="86"/>
      <c r="I41" s="86"/>
    </row>
    <row r="42" spans="1:10" x14ac:dyDescent="0.25">
      <c r="A42" s="82"/>
      <c r="B42" s="54"/>
      <c r="C42" s="54"/>
      <c r="D42" s="54"/>
      <c r="E42" s="54"/>
      <c r="F42" s="82"/>
      <c r="G42" s="54"/>
      <c r="H42" s="54"/>
      <c r="I42" s="54"/>
    </row>
    <row r="43" spans="1:10" x14ac:dyDescent="0.25">
      <c r="A43" s="42" t="s">
        <v>72</v>
      </c>
      <c r="B43" s="43"/>
      <c r="C43" s="43"/>
      <c r="D43" s="43"/>
      <c r="E43" s="45"/>
      <c r="F43" s="43"/>
      <c r="G43" s="43"/>
      <c r="H43" s="43"/>
      <c r="I43" s="43"/>
      <c r="J43" s="45"/>
    </row>
    <row r="44" spans="1:10" x14ac:dyDescent="0.25">
      <c r="A44" s="66" t="s">
        <v>59</v>
      </c>
      <c r="B44" s="43"/>
      <c r="C44" s="43"/>
      <c r="D44" s="43"/>
      <c r="E44" s="43"/>
      <c r="F44" s="43"/>
      <c r="G44" s="43"/>
      <c r="H44" s="43"/>
      <c r="I44" s="43"/>
    </row>
    <row r="45" spans="1:10" x14ac:dyDescent="0.25">
      <c r="A45" s="48" t="s">
        <v>54</v>
      </c>
      <c r="B45" s="70"/>
      <c r="C45" s="71">
        <v>1</v>
      </c>
      <c r="D45" s="43" t="s">
        <v>46</v>
      </c>
      <c r="E45" s="43"/>
      <c r="F45" s="43"/>
      <c r="G45" s="43"/>
      <c r="H45" s="43"/>
      <c r="I45" s="43"/>
    </row>
    <row r="46" spans="1:10" x14ac:dyDescent="0.25">
      <c r="A46" s="43"/>
      <c r="B46" s="43"/>
      <c r="C46" s="72"/>
      <c r="D46" s="43"/>
      <c r="E46" s="43"/>
      <c r="F46" s="43"/>
      <c r="G46" s="43"/>
      <c r="H46" s="73" t="s">
        <v>65</v>
      </c>
      <c r="I46" s="43"/>
    </row>
    <row r="47" spans="1:10" ht="30" x14ac:dyDescent="0.25">
      <c r="A47" s="74" t="s">
        <v>32</v>
      </c>
      <c r="B47" s="75" t="s">
        <v>33</v>
      </c>
      <c r="C47" s="75" t="s">
        <v>34</v>
      </c>
      <c r="D47" s="76" t="s">
        <v>35</v>
      </c>
      <c r="E47" s="76" t="s">
        <v>36</v>
      </c>
      <c r="F47" s="75" t="s">
        <v>37</v>
      </c>
      <c r="G47" s="75" t="s">
        <v>38</v>
      </c>
      <c r="H47" s="77" t="s">
        <v>66</v>
      </c>
      <c r="I47" s="75" t="s">
        <v>39</v>
      </c>
    </row>
    <row r="48" spans="1:10" x14ac:dyDescent="0.25">
      <c r="A48" s="78" t="s">
        <v>52</v>
      </c>
      <c r="B48" s="40">
        <f>I48*$C$45</f>
        <v>5215.72</v>
      </c>
      <c r="C48" s="40">
        <f>B48*$B$5</f>
        <v>1448.66623</v>
      </c>
      <c r="D48" s="79">
        <f>C48+B48</f>
        <v>6664.3862300000001</v>
      </c>
      <c r="E48" s="79">
        <f>(I48*(1+$B$5)*$C$45*0.4647/12)</f>
        <v>258.07835675675</v>
      </c>
      <c r="F48" s="80">
        <v>0</v>
      </c>
      <c r="G48" s="93">
        <f>((D48+E48)*F48)+(H48*C45*F48)</f>
        <v>0</v>
      </c>
      <c r="H48" s="40">
        <v>120</v>
      </c>
      <c r="I48" s="81">
        <f>G7</f>
        <v>5215.72</v>
      </c>
    </row>
    <row r="49" spans="1:13" x14ac:dyDescent="0.25">
      <c r="A49" s="78" t="s">
        <v>51</v>
      </c>
      <c r="B49" s="40">
        <f>I49*$C$45</f>
        <v>5415.72</v>
      </c>
      <c r="C49" s="40">
        <f>B49*$B$5</f>
        <v>1504.21623</v>
      </c>
      <c r="D49" s="79">
        <f>C49+B49</f>
        <v>6919.9362300000003</v>
      </c>
      <c r="E49" s="79">
        <f>(I49*(1+$B$5)*$C$45*0.4647/12)</f>
        <v>267.97453050675</v>
      </c>
      <c r="F49" s="80">
        <v>0</v>
      </c>
      <c r="G49" s="93">
        <f>(D49+E49)*F49</f>
        <v>0</v>
      </c>
      <c r="H49" s="40"/>
      <c r="I49" s="81">
        <f>H7</f>
        <v>5415.72</v>
      </c>
    </row>
    <row r="50" spans="1:13" x14ac:dyDescent="0.25">
      <c r="A50" s="78" t="s">
        <v>50</v>
      </c>
      <c r="B50" s="40">
        <f>I50*$C$45</f>
        <v>5415.72</v>
      </c>
      <c r="C50" s="40">
        <f>B50*$B$5</f>
        <v>1504.21623</v>
      </c>
      <c r="D50" s="79">
        <f>C50+B50</f>
        <v>6919.9362300000003</v>
      </c>
      <c r="E50" s="79">
        <f>(I50*(1+$B$5)*$C$45*0.4647/12)</f>
        <v>267.97453050675</v>
      </c>
      <c r="F50" s="80">
        <v>0</v>
      </c>
      <c r="G50" s="93">
        <f>(D50+E50)*F50</f>
        <v>0</v>
      </c>
      <c r="H50" s="40"/>
      <c r="I50" s="81">
        <f>H7</f>
        <v>5415.72</v>
      </c>
      <c r="K50" s="54"/>
      <c r="L50" s="54"/>
      <c r="M50" s="87"/>
    </row>
    <row r="51" spans="1:13" x14ac:dyDescent="0.25">
      <c r="A51" s="78" t="s">
        <v>49</v>
      </c>
      <c r="B51" s="40">
        <f>I51*$C$45</f>
        <v>5713.5846000000001</v>
      </c>
      <c r="C51" s="40">
        <f>B51*$B$5</f>
        <v>1586.94812265</v>
      </c>
      <c r="D51" s="79">
        <f>C51+B51</f>
        <v>7300.5327226500003</v>
      </c>
      <c r="E51" s="79">
        <f>(I51*(1+$B$5)*$C$45*0.4647/12)</f>
        <v>282.71312968462126</v>
      </c>
      <c r="F51" s="80">
        <v>0</v>
      </c>
      <c r="G51" s="93">
        <f>(D51+E51)*F51</f>
        <v>0</v>
      </c>
      <c r="H51" s="40"/>
      <c r="I51" s="81">
        <f>I7</f>
        <v>5713.5846000000001</v>
      </c>
    </row>
    <row r="52" spans="1:13" x14ac:dyDescent="0.25">
      <c r="A52" s="85"/>
      <c r="B52" s="86"/>
      <c r="C52" s="86"/>
      <c r="D52" s="86"/>
      <c r="E52" s="86"/>
      <c r="F52" s="83" t="s">
        <v>29</v>
      </c>
      <c r="G52" s="95">
        <f>SUM(G48:G51)</f>
        <v>0</v>
      </c>
      <c r="H52" s="86"/>
      <c r="I52" s="86"/>
    </row>
    <row r="53" spans="1:13" x14ac:dyDescent="0.25">
      <c r="A53" s="82"/>
      <c r="B53" s="54"/>
      <c r="C53" s="54"/>
      <c r="D53" s="54"/>
      <c r="E53" s="54"/>
      <c r="F53" s="82"/>
      <c r="G53" s="54"/>
      <c r="H53" s="54"/>
      <c r="I53" s="54"/>
    </row>
    <row r="54" spans="1:13" x14ac:dyDescent="0.25">
      <c r="A54" s="62" t="s">
        <v>67</v>
      </c>
      <c r="B54" s="43"/>
      <c r="C54" s="43"/>
      <c r="D54" s="43"/>
      <c r="E54" s="43"/>
      <c r="F54" s="43"/>
      <c r="G54" s="43"/>
      <c r="H54" s="43"/>
      <c r="I54" s="43"/>
    </row>
    <row r="55" spans="1:13" x14ac:dyDescent="0.25">
      <c r="A55" s="62"/>
      <c r="B55" s="43"/>
      <c r="C55" s="43"/>
      <c r="D55" s="43"/>
      <c r="E55" s="43"/>
      <c r="F55" s="43"/>
      <c r="G55" s="43"/>
      <c r="H55" s="43"/>
      <c r="I55" s="43"/>
    </row>
    <row r="56" spans="1:13" x14ac:dyDescent="0.25">
      <c r="A56" s="42" t="s">
        <v>48</v>
      </c>
      <c r="B56" s="43"/>
      <c r="C56" s="43"/>
      <c r="D56" s="43"/>
      <c r="E56" s="43"/>
      <c r="F56" s="43"/>
      <c r="G56" s="43"/>
      <c r="H56" s="43"/>
      <c r="I56" s="43"/>
    </row>
    <row r="57" spans="1:13" x14ac:dyDescent="0.25">
      <c r="A57" s="82" t="s">
        <v>47</v>
      </c>
      <c r="B57" s="43"/>
      <c r="C57" s="72">
        <v>1</v>
      </c>
      <c r="D57" s="43" t="s">
        <v>46</v>
      </c>
      <c r="E57" s="43"/>
      <c r="F57" s="43"/>
      <c r="G57" s="43"/>
      <c r="H57" s="43"/>
      <c r="I57" s="43"/>
    </row>
    <row r="58" spans="1:13" x14ac:dyDescent="0.25">
      <c r="A58" s="82"/>
      <c r="B58" s="43"/>
      <c r="C58" s="72"/>
      <c r="D58" s="43"/>
      <c r="E58" s="43"/>
      <c r="F58" s="43"/>
      <c r="G58" s="43"/>
      <c r="H58" s="73" t="s">
        <v>65</v>
      </c>
      <c r="I58" s="43"/>
    </row>
    <row r="59" spans="1:13" ht="30" x14ac:dyDescent="0.25">
      <c r="A59" s="74" t="s">
        <v>32</v>
      </c>
      <c r="B59" s="75" t="s">
        <v>33</v>
      </c>
      <c r="C59" s="75" t="s">
        <v>34</v>
      </c>
      <c r="D59" s="76" t="s">
        <v>35</v>
      </c>
      <c r="E59" s="76" t="s">
        <v>36</v>
      </c>
      <c r="F59" s="75" t="s">
        <v>37</v>
      </c>
      <c r="G59" s="75" t="s">
        <v>38</v>
      </c>
      <c r="H59" s="77" t="s">
        <v>66</v>
      </c>
      <c r="I59" s="75" t="s">
        <v>39</v>
      </c>
    </row>
    <row r="60" spans="1:13" x14ac:dyDescent="0.25">
      <c r="A60" s="88" t="s">
        <v>45</v>
      </c>
      <c r="B60" s="40">
        <f>I60</f>
        <v>620</v>
      </c>
      <c r="C60" s="40">
        <f>(B60*$B$5)</f>
        <v>172.20499999999998</v>
      </c>
      <c r="D60" s="79">
        <f>C60+B60</f>
        <v>792.20499999999993</v>
      </c>
      <c r="E60" s="79"/>
      <c r="F60" s="80">
        <v>0</v>
      </c>
      <c r="G60" s="93">
        <f>(D60+E60)*F60</f>
        <v>0</v>
      </c>
      <c r="H60" s="40"/>
      <c r="I60" s="81">
        <f>(15.5*40)</f>
        <v>620</v>
      </c>
    </row>
    <row r="61" spans="1:13" x14ac:dyDescent="0.25">
      <c r="A61" s="78" t="s">
        <v>44</v>
      </c>
      <c r="B61" s="40">
        <f>I61</f>
        <v>620</v>
      </c>
      <c r="C61" s="40">
        <f>(B61*$B$5)</f>
        <v>172.20499999999998</v>
      </c>
      <c r="D61" s="79">
        <f>C61+B61</f>
        <v>792.20499999999993</v>
      </c>
      <c r="E61" s="79"/>
      <c r="F61" s="80">
        <v>0</v>
      </c>
      <c r="G61" s="93">
        <f>(D61+E61)*F61</f>
        <v>0</v>
      </c>
      <c r="H61" s="40"/>
      <c r="I61" s="81">
        <f>(15.5*40)</f>
        <v>620</v>
      </c>
    </row>
    <row r="62" spans="1:13" x14ac:dyDescent="0.25">
      <c r="A62" s="85"/>
      <c r="B62" s="86"/>
      <c r="C62" s="86"/>
      <c r="D62" s="86"/>
      <c r="E62" s="86"/>
      <c r="F62" s="82" t="s">
        <v>29</v>
      </c>
      <c r="G62" s="96">
        <f>SUM(G60:G61)</f>
        <v>0</v>
      </c>
      <c r="H62" s="86"/>
      <c r="I62" s="86"/>
    </row>
    <row r="63" spans="1:13" x14ac:dyDescent="0.25">
      <c r="A63" s="43"/>
      <c r="B63" s="43"/>
      <c r="C63" s="43"/>
      <c r="D63" s="43"/>
      <c r="E63" s="43"/>
      <c r="F63" s="43"/>
      <c r="G63" s="43"/>
      <c r="H63" s="43"/>
      <c r="I63" s="43"/>
    </row>
    <row r="64" spans="1:13" x14ac:dyDescent="0.25">
      <c r="A64" s="62" t="s">
        <v>40</v>
      </c>
      <c r="B64" s="43"/>
      <c r="C64" s="43"/>
      <c r="D64" s="43"/>
      <c r="E64" s="43"/>
      <c r="F64" s="43"/>
      <c r="G64" s="43"/>
      <c r="H64" s="43"/>
      <c r="I64" s="43"/>
    </row>
    <row r="65" spans="1:9" x14ac:dyDescent="0.25">
      <c r="A65" s="62"/>
      <c r="B65" s="43"/>
      <c r="C65" s="43"/>
      <c r="D65" s="43"/>
      <c r="E65" s="43"/>
      <c r="F65" s="43"/>
      <c r="G65" s="43"/>
      <c r="H65" s="43"/>
    </row>
    <row r="66" spans="1:9" x14ac:dyDescent="0.25">
      <c r="A66" s="89" t="s">
        <v>32</v>
      </c>
      <c r="B66" s="114">
        <v>812</v>
      </c>
      <c r="C66" s="114"/>
      <c r="D66" s="116">
        <v>822</v>
      </c>
      <c r="E66" s="116"/>
      <c r="F66" s="114" t="s">
        <v>60</v>
      </c>
      <c r="G66" s="114"/>
      <c r="H66" s="54"/>
    </row>
    <row r="67" spans="1:9" x14ac:dyDescent="0.25">
      <c r="A67" s="90">
        <v>2024</v>
      </c>
      <c r="B67" s="110">
        <f>G15+G16+G26+G27+G37+G38+G48+G49</f>
        <v>0</v>
      </c>
      <c r="C67" s="110"/>
      <c r="D67" s="111">
        <f>G60</f>
        <v>0</v>
      </c>
      <c r="E67" s="112"/>
      <c r="F67" s="117">
        <f>B67+D67</f>
        <v>0</v>
      </c>
      <c r="G67" s="112"/>
      <c r="H67" s="54"/>
    </row>
    <row r="68" spans="1:9" x14ac:dyDescent="0.25">
      <c r="A68" s="90">
        <v>2025</v>
      </c>
      <c r="B68" s="110">
        <f>G17+G18+G28+G29+G39+G40+G50+G51</f>
        <v>0</v>
      </c>
      <c r="C68" s="110"/>
      <c r="D68" s="111">
        <f>G61</f>
        <v>0</v>
      </c>
      <c r="E68" s="112"/>
      <c r="F68" s="111">
        <f>B68+D68</f>
        <v>0</v>
      </c>
      <c r="G68" s="112"/>
      <c r="H68" s="91"/>
    </row>
    <row r="69" spans="1:9" x14ac:dyDescent="0.25">
      <c r="A69" s="89" t="s">
        <v>29</v>
      </c>
      <c r="B69" s="113">
        <f>B67+B68</f>
        <v>0</v>
      </c>
      <c r="C69" s="114"/>
      <c r="D69" s="115">
        <f>D67+D68</f>
        <v>0</v>
      </c>
      <c r="E69" s="116"/>
      <c r="F69" s="115">
        <f>F67+F68</f>
        <v>0</v>
      </c>
      <c r="G69" s="116"/>
      <c r="H69" s="43"/>
      <c r="I69" s="43"/>
    </row>
    <row r="70" spans="1:9" x14ac:dyDescent="0.25">
      <c r="A70" s="43"/>
      <c r="B70" s="43"/>
      <c r="C70" s="43"/>
      <c r="D70" s="43"/>
      <c r="E70" s="43"/>
      <c r="F70" s="43"/>
      <c r="G70" s="43"/>
      <c r="H70" s="84"/>
      <c r="I70" s="43"/>
    </row>
    <row r="71" spans="1:9" x14ac:dyDescent="0.25">
      <c r="A71" s="43"/>
      <c r="B71" s="43"/>
      <c r="C71" s="43"/>
      <c r="D71" s="43"/>
      <c r="E71" s="43"/>
      <c r="F71" s="43"/>
      <c r="G71" s="43"/>
      <c r="H71" s="43"/>
      <c r="I71" s="43"/>
    </row>
    <row r="72" spans="1:9" x14ac:dyDescent="0.25">
      <c r="A72" s="43"/>
      <c r="B72" s="43"/>
      <c r="C72" s="43"/>
      <c r="D72" s="43"/>
      <c r="E72" s="43"/>
      <c r="F72" s="43"/>
      <c r="G72" s="43"/>
      <c r="H72" s="43"/>
      <c r="I72" s="43"/>
    </row>
  </sheetData>
  <mergeCells count="14">
    <mergeCell ref="F2:I2"/>
    <mergeCell ref="B68:C68"/>
    <mergeCell ref="D68:E68"/>
    <mergeCell ref="F68:G68"/>
    <mergeCell ref="B69:C69"/>
    <mergeCell ref="D69:E69"/>
    <mergeCell ref="F69:G69"/>
    <mergeCell ref="B66:C66"/>
    <mergeCell ref="D66:E66"/>
    <mergeCell ref="F66:G66"/>
    <mergeCell ref="B67:C67"/>
    <mergeCell ref="D67:E67"/>
    <mergeCell ref="F67:G67"/>
    <mergeCell ref="A2:B2"/>
  </mergeCells>
  <pageMargins left="0.39370078740157483" right="1.0670833333333334" top="0.78740157480314965" bottom="0.78740157480314965" header="0.31496062992125984" footer="0.31496062992125984"/>
  <pageSetup paperSize="9" scale="65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Antragsdeckblatt</vt:lpstr>
      <vt:lpstr>Projektkalkulation</vt:lpstr>
      <vt:lpstr>Personalkalkulation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Uhlmann</dc:creator>
  <cp:lastModifiedBy>Juliane Thar</cp:lastModifiedBy>
  <cp:lastPrinted>2024-01-11T13:20:18Z</cp:lastPrinted>
  <dcterms:created xsi:type="dcterms:W3CDTF">2022-01-27T09:58:58Z</dcterms:created>
  <dcterms:modified xsi:type="dcterms:W3CDTF">2024-01-12T10:32:54Z</dcterms:modified>
</cp:coreProperties>
</file>